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CANDIOLO" sheetId="1" r:id="rId1"/>
  </sheets>
  <externalReferences>
    <externalReference r:id="rId2"/>
  </externalReferences>
  <definedNames>
    <definedName name="Excel_BuiltIn_Print_Titles_25_1">([1]Costi_ripartiti!$A$1:$A$65518,[1]Costi_ripartiti!$A$1:$IV$4)</definedName>
    <definedName name="Excel_BuiltIn_Print_Titles_26_1">([1]Variazione_06_10!$A$1:$A$65518,[1]Variazione_06_10!$A$1:$IV$4)</definedName>
  </definedNames>
  <calcPr calcId="125725" fullCalcOnLoad="1"/>
</workbook>
</file>

<file path=xl/calcChain.xml><?xml version="1.0" encoding="utf-8"?>
<calcChain xmlns="http://schemas.openxmlformats.org/spreadsheetml/2006/main">
  <c r="P342" i="1"/>
  <c r="N342"/>
  <c r="L342"/>
  <c r="J342"/>
  <c r="H342"/>
  <c r="F342"/>
  <c r="D342"/>
  <c r="R340"/>
  <c r="R339"/>
  <c r="R338"/>
  <c r="R337"/>
  <c r="R336"/>
  <c r="R335"/>
  <c r="R334"/>
  <c r="R333"/>
  <c r="R332"/>
  <c r="R342" s="1"/>
  <c r="R331"/>
  <c r="R330"/>
  <c r="P327"/>
  <c r="N327"/>
  <c r="L327"/>
  <c r="J327"/>
  <c r="H327"/>
  <c r="F327"/>
  <c r="D327"/>
  <c r="R325"/>
  <c r="R324"/>
  <c r="R323"/>
  <c r="R322"/>
  <c r="R321"/>
  <c r="R320"/>
  <c r="R319"/>
  <c r="R318"/>
  <c r="R317"/>
  <c r="R316"/>
  <c r="R327" s="1"/>
  <c r="R305"/>
  <c r="P303"/>
  <c r="R303" s="1"/>
  <c r="N303"/>
  <c r="L303"/>
  <c r="J303"/>
  <c r="H303"/>
  <c r="F303"/>
  <c r="D303"/>
  <c r="R299"/>
  <c r="P297"/>
  <c r="N297"/>
  <c r="L297"/>
  <c r="J297"/>
  <c r="H297"/>
  <c r="F297"/>
  <c r="D297"/>
  <c r="R295"/>
  <c r="R294"/>
  <c r="R293"/>
  <c r="R292"/>
  <c r="R291"/>
  <c r="R290"/>
  <c r="R289"/>
  <c r="R288"/>
  <c r="R287"/>
  <c r="R297" s="1"/>
  <c r="P284"/>
  <c r="N284"/>
  <c r="L284"/>
  <c r="J284"/>
  <c r="H284"/>
  <c r="F284"/>
  <c r="D284"/>
  <c r="R283"/>
  <c r="R282"/>
  <c r="R281"/>
  <c r="R280"/>
  <c r="R279"/>
  <c r="R278"/>
  <c r="R277"/>
  <c r="R276"/>
  <c r="R275"/>
  <c r="R274"/>
  <c r="R273"/>
  <c r="R272"/>
  <c r="R284" s="1"/>
  <c r="P269"/>
  <c r="N269"/>
  <c r="L269"/>
  <c r="J269"/>
  <c r="H269"/>
  <c r="F269"/>
  <c r="D269"/>
  <c r="R267"/>
  <c r="R266"/>
  <c r="R265"/>
  <c r="R264"/>
  <c r="R263"/>
  <c r="R262"/>
  <c r="R261"/>
  <c r="R260"/>
  <c r="R259"/>
  <c r="R258"/>
  <c r="R257"/>
  <c r="R256"/>
  <c r="R269" s="1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P220"/>
  <c r="J220"/>
  <c r="J253" s="1"/>
  <c r="H220"/>
  <c r="H253" s="1"/>
  <c r="R219"/>
  <c r="P219"/>
  <c r="P218"/>
  <c r="P253" s="1"/>
  <c r="N218"/>
  <c r="N220" s="1"/>
  <c r="N253" s="1"/>
  <c r="L218"/>
  <c r="L220" s="1"/>
  <c r="L253" s="1"/>
  <c r="L286" s="1"/>
  <c r="J218"/>
  <c r="H218"/>
  <c r="F218"/>
  <c r="F220" s="1"/>
  <c r="F253" s="1"/>
  <c r="D218"/>
  <c r="D220" s="1"/>
  <c r="D253" s="1"/>
  <c r="D286" s="1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P193"/>
  <c r="P286" s="1"/>
  <c r="N193"/>
  <c r="L193"/>
  <c r="J193"/>
  <c r="J286" s="1"/>
  <c r="H193"/>
  <c r="H286" s="1"/>
  <c r="F193"/>
  <c r="D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93" s="1"/>
  <c r="R167"/>
  <c r="R166"/>
  <c r="R165"/>
  <c r="R164"/>
  <c r="R163"/>
  <c r="R162"/>
  <c r="P161"/>
  <c r="R161" s="1"/>
  <c r="N161"/>
  <c r="L161"/>
  <c r="J161"/>
  <c r="H161"/>
  <c r="F161"/>
  <c r="D161"/>
  <c r="R160"/>
  <c r="R159"/>
  <c r="R158"/>
  <c r="R157"/>
  <c r="R156"/>
  <c r="R155"/>
  <c r="R154"/>
  <c r="P153"/>
  <c r="R153" s="1"/>
  <c r="N153"/>
  <c r="L153"/>
  <c r="J153"/>
  <c r="H153"/>
  <c r="F153"/>
  <c r="D153"/>
  <c r="R152"/>
  <c r="R151"/>
  <c r="R150"/>
  <c r="R149"/>
  <c r="R148"/>
  <c r="R147"/>
  <c r="R146"/>
  <c r="R145"/>
  <c r="P145"/>
  <c r="N145"/>
  <c r="L145"/>
  <c r="J145"/>
  <c r="H145"/>
  <c r="F145"/>
  <c r="D145"/>
  <c r="R144"/>
  <c r="R143"/>
  <c r="R142"/>
  <c r="R141"/>
  <c r="R140"/>
  <c r="R139"/>
  <c r="R138"/>
  <c r="R137"/>
  <c r="R136"/>
  <c r="P136"/>
  <c r="N136"/>
  <c r="L136"/>
  <c r="J136"/>
  <c r="H136"/>
  <c r="F136"/>
  <c r="D136"/>
  <c r="R135"/>
  <c r="R134"/>
  <c r="R133"/>
  <c r="R132"/>
  <c r="R131"/>
  <c r="R130"/>
  <c r="R129"/>
  <c r="R128"/>
  <c r="R127"/>
  <c r="P127"/>
  <c r="N127"/>
  <c r="L127"/>
  <c r="L168" s="1"/>
  <c r="L170" s="1"/>
  <c r="J127"/>
  <c r="H127"/>
  <c r="F127"/>
  <c r="D127"/>
  <c r="D168" s="1"/>
  <c r="D170" s="1"/>
  <c r="R126"/>
  <c r="R125"/>
  <c r="R124"/>
  <c r="R123"/>
  <c r="R122"/>
  <c r="R121"/>
  <c r="R120"/>
  <c r="R119"/>
  <c r="P119"/>
  <c r="N119"/>
  <c r="L119"/>
  <c r="J119"/>
  <c r="J168" s="1"/>
  <c r="J170" s="1"/>
  <c r="H119"/>
  <c r="F119"/>
  <c r="D119"/>
  <c r="R118"/>
  <c r="R117"/>
  <c r="R116"/>
  <c r="R115"/>
  <c r="R114"/>
  <c r="R113"/>
  <c r="R112"/>
  <c r="P111"/>
  <c r="R111" s="1"/>
  <c r="N111"/>
  <c r="L111"/>
  <c r="J111"/>
  <c r="H111"/>
  <c r="F111"/>
  <c r="D111"/>
  <c r="R110"/>
  <c r="R109"/>
  <c r="R108"/>
  <c r="R107"/>
  <c r="R106"/>
  <c r="R105"/>
  <c r="R104"/>
  <c r="R103"/>
  <c r="P102"/>
  <c r="R102" s="1"/>
  <c r="N102"/>
  <c r="N168" s="1"/>
  <c r="L102"/>
  <c r="J102"/>
  <c r="H102"/>
  <c r="H168" s="1"/>
  <c r="F102"/>
  <c r="F168" s="1"/>
  <c r="D102"/>
  <c r="R101"/>
  <c r="R100"/>
  <c r="R99"/>
  <c r="R98"/>
  <c r="R97"/>
  <c r="R96"/>
  <c r="R95"/>
  <c r="R168" s="1"/>
  <c r="R94"/>
  <c r="P91"/>
  <c r="N91"/>
  <c r="L91"/>
  <c r="J91"/>
  <c r="H91"/>
  <c r="F91"/>
  <c r="D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91" s="1"/>
  <c r="R170" s="1"/>
  <c r="P53"/>
  <c r="N53"/>
  <c r="L53"/>
  <c r="J53"/>
  <c r="H53"/>
  <c r="F53"/>
  <c r="D53"/>
  <c r="R52"/>
  <c r="R51"/>
  <c r="R50"/>
  <c r="R49"/>
  <c r="R48"/>
  <c r="R47"/>
  <c r="R46"/>
  <c r="R53" s="1"/>
  <c r="P43"/>
  <c r="N43"/>
  <c r="L43"/>
  <c r="J43"/>
  <c r="H43"/>
  <c r="F43"/>
  <c r="D43"/>
  <c r="P42"/>
  <c r="R42" s="1"/>
  <c r="N42"/>
  <c r="L42"/>
  <c r="J42"/>
  <c r="H42"/>
  <c r="F42"/>
  <c r="D42"/>
  <c r="R41"/>
  <c r="R40"/>
  <c r="R39"/>
  <c r="R38"/>
  <c r="R37"/>
  <c r="R36"/>
  <c r="R35"/>
  <c r="R34"/>
  <c r="R33"/>
  <c r="R43" s="1"/>
  <c r="P30"/>
  <c r="P55" s="1"/>
  <c r="N30"/>
  <c r="L30"/>
  <c r="J30"/>
  <c r="H30"/>
  <c r="H55" s="1"/>
  <c r="F30"/>
  <c r="D30"/>
  <c r="R29"/>
  <c r="R28"/>
  <c r="R27"/>
  <c r="R26"/>
  <c r="R25"/>
  <c r="R24"/>
  <c r="R23"/>
  <c r="R30" s="1"/>
  <c r="P20"/>
  <c r="N20"/>
  <c r="N55" s="1"/>
  <c r="L20"/>
  <c r="L55" s="1"/>
  <c r="J20"/>
  <c r="J55" s="1"/>
  <c r="H20"/>
  <c r="F20"/>
  <c r="F55" s="1"/>
  <c r="D20"/>
  <c r="D55" s="1"/>
  <c r="R19"/>
  <c r="R18"/>
  <c r="R17"/>
  <c r="R16"/>
  <c r="R15"/>
  <c r="R14"/>
  <c r="R13"/>
  <c r="R12"/>
  <c r="R11"/>
  <c r="R10"/>
  <c r="R9"/>
  <c r="R8"/>
  <c r="R7"/>
  <c r="R20" s="1"/>
  <c r="F286" l="1"/>
  <c r="N286"/>
  <c r="D172"/>
  <c r="D301" s="1"/>
  <c r="D307" s="1"/>
  <c r="L172"/>
  <c r="L301" s="1"/>
  <c r="L307" s="1"/>
  <c r="H170"/>
  <c r="H172" s="1"/>
  <c r="H301" s="1"/>
  <c r="H307" s="1"/>
  <c r="P170"/>
  <c r="P172" s="1"/>
  <c r="P301" s="1"/>
  <c r="P307" s="1"/>
  <c r="P311" s="1"/>
  <c r="R55"/>
  <c r="R172" s="1"/>
  <c r="J172"/>
  <c r="J301" s="1"/>
  <c r="J307" s="1"/>
  <c r="F170"/>
  <c r="F172" s="1"/>
  <c r="F301" s="1"/>
  <c r="F307" s="1"/>
  <c r="N170"/>
  <c r="N172" s="1"/>
  <c r="N301" s="1"/>
  <c r="N307" s="1"/>
  <c r="P168"/>
  <c r="R218"/>
  <c r="R253" s="1"/>
  <c r="R286" s="1"/>
  <c r="R301" l="1"/>
  <c r="R307" s="1"/>
</calcChain>
</file>

<file path=xl/sharedStrings.xml><?xml version="1.0" encoding="utf-8"?>
<sst xmlns="http://schemas.openxmlformats.org/spreadsheetml/2006/main" count="862" uniqueCount="560">
  <si>
    <t>PIANO FINANZIARIO/ BILANCIO DI PREVISIONE DEL COMUNE DI CANDIOLO</t>
  </si>
  <si>
    <t>N° DI ABITANTI: 5669 Ultimo dato aggiornato</t>
  </si>
  <si>
    <t>Denominazione dei costi</t>
  </si>
  <si>
    <t>Tipo  costi</t>
  </si>
  <si>
    <t>PIANO FINANZIARIO APPROVATO CANDIOLO 2016</t>
  </si>
  <si>
    <t>% IVA</t>
  </si>
  <si>
    <t>TOTALE PIANO FINANZIARIO APPROVATO CANDIOLO 2016</t>
  </si>
  <si>
    <t>PIANO FINANZIARIO CONSUNTIVO CANDIOLO 2016</t>
  </si>
  <si>
    <t>TOTALE PIANO FINANZIARIO CONSUNTIVO CANDIOLO 2016</t>
  </si>
  <si>
    <t>PIANO FINANZIARIO PREVISIONALE CANDIOLO 2017</t>
  </si>
  <si>
    <t>TOTALE PIANO FINANZIARIO PREVISIONALE CANDIOLO 2017</t>
  </si>
  <si>
    <t>VARIAZIONE GIUGNO 2010</t>
  </si>
  <si>
    <t>TOTALE VARIAZIONE GIUGNO 2010</t>
  </si>
  <si>
    <t>TOTALE NETTO</t>
  </si>
  <si>
    <t>TOTALE LORDO</t>
  </si>
  <si>
    <t>TOTALE</t>
  </si>
  <si>
    <t>COSTI DI GESTIONE DEI RIFIUTI INDIFFERENZIATI:</t>
  </si>
  <si>
    <t>Costi di spazzamento e lavaggio strade</t>
  </si>
  <si>
    <t>CSL - LSC</t>
  </si>
  <si>
    <t>Lavaggio strade, svuotamento cestini e lavaggio bagni</t>
  </si>
  <si>
    <t>CF</t>
  </si>
  <si>
    <t>CSL - SPZ</t>
  </si>
  <si>
    <t>Spazzamento</t>
  </si>
  <si>
    <t>CSL - PAM</t>
  </si>
  <si>
    <t>Pulizia area mercatale</t>
  </si>
  <si>
    <t>CSL - RF</t>
  </si>
  <si>
    <t>Raccolta foglie</t>
  </si>
  <si>
    <t>CSL - PAV</t>
  </si>
  <si>
    <t>Pulizia aree verdi</t>
  </si>
  <si>
    <t xml:space="preserve">     Revisione prezzi anni precedenti - servizi CSL</t>
  </si>
  <si>
    <t xml:space="preserve">     Revisione prezzi anno in corso - servizi CSL</t>
  </si>
  <si>
    <t>CSL - RP - CSL</t>
  </si>
  <si>
    <t>Revisione prezzi per l'anno - servizi CSL</t>
  </si>
  <si>
    <t>CSL - CPI - CSL</t>
  </si>
  <si>
    <t>Costi del personale  interno per i servizi CSL</t>
  </si>
  <si>
    <t>CSL - SPC</t>
  </si>
  <si>
    <t>Servizi di spurgo pozzetti e pulizia caditoie</t>
  </si>
  <si>
    <t>CSL - PFF</t>
  </si>
  <si>
    <t>Servizi di pulizia area fiere, feste e manifestazioni</t>
  </si>
  <si>
    <t>CSL - SDS</t>
  </si>
  <si>
    <t>Servizi di diserbo stradale</t>
  </si>
  <si>
    <t>CSL - IC - CSL</t>
  </si>
  <si>
    <t>Incremento costi (superamento alea 5% GRUPPO B)</t>
  </si>
  <si>
    <t>Totale costi di spazzamento e lavaggio strade</t>
  </si>
  <si>
    <t>Costi di raccolta e trasporto indifferenziato</t>
  </si>
  <si>
    <t>CRT - RU</t>
  </si>
  <si>
    <t>Raccolta e trasporto Ru</t>
  </si>
  <si>
    <t>CRT - RU - PERC</t>
  </si>
  <si>
    <t>Raccolta e trasporto Ru - Revisione con % di Esposizione</t>
  </si>
  <si>
    <t>CRT - LC - RU</t>
  </si>
  <si>
    <t xml:space="preserve">Lavaggio cassonetti </t>
  </si>
  <si>
    <t xml:space="preserve">     Revisione prezzi anni precedenti - servizi CRT</t>
  </si>
  <si>
    <t xml:space="preserve">     Revisione prezzi anno in corso - servizi CRT</t>
  </si>
  <si>
    <t>CRT - RP - CRT</t>
  </si>
  <si>
    <t>Revisione prezzi per l'anno - servizi CRT</t>
  </si>
  <si>
    <t>CRT - CPI - CRT</t>
  </si>
  <si>
    <t>Costi del personale  interno per i servizi CRT</t>
  </si>
  <si>
    <t>Totale costi di raccolta e trasporto</t>
  </si>
  <si>
    <t>Costi di trattamento e smaltimento indifferenziato</t>
  </si>
  <si>
    <t>CTS - RUS</t>
  </si>
  <si>
    <t>Costi di trattamento e smaltimento RU</t>
  </si>
  <si>
    <t>CV</t>
  </si>
  <si>
    <t>CTS - CTI</t>
  </si>
  <si>
    <t>Smaltimento ingombranti non recuperabili stradali</t>
  </si>
  <si>
    <t>CTS - ALS</t>
  </si>
  <si>
    <t>Smaltimento da errati conferimenti, anomalie laterali e discariche abusive</t>
  </si>
  <si>
    <t>CTS - RUS - CIA - MDI</t>
  </si>
  <si>
    <t xml:space="preserve">     manutenzione ordinaria impianti/discariche RU</t>
  </si>
  <si>
    <t>CTS - RUS - CIA - MSI</t>
  </si>
  <si>
    <t xml:space="preserve">     manutenzione straordinaria impianti/discariche RU</t>
  </si>
  <si>
    <t>CTS - RUS - CIA - QRM</t>
  </si>
  <si>
    <t xml:space="preserve">     Quote annue di rimborso mutui RU</t>
  </si>
  <si>
    <t>CTS - RUS - CIA - QRMA</t>
  </si>
  <si>
    <t xml:space="preserve">     Quote annue di rimborso mutui - accesi nell'anno RU</t>
  </si>
  <si>
    <t>CTS - RUS - CIA - PP</t>
  </si>
  <si>
    <t xml:space="preserve">     proventi da impianti RU</t>
  </si>
  <si>
    <t>CTS - RUS - CIA - CPI</t>
  </si>
  <si>
    <t xml:space="preserve">     costi del personale interno per i servizi di gestione impianti/discariche RU</t>
  </si>
  <si>
    <t>Totale costi di gestione impianti attivi di smaltimento RU</t>
  </si>
  <si>
    <t>Totale costi di trattamento e smaltimento</t>
  </si>
  <si>
    <t>Altri costi di gestione dei rifiuti indifferenziati</t>
  </si>
  <si>
    <t>AC - SAG</t>
  </si>
  <si>
    <t>servizi aggiuntivi richiesti dal Comune</t>
  </si>
  <si>
    <t>AC - RDA</t>
  </si>
  <si>
    <t>discariche abusive</t>
  </si>
  <si>
    <t>AC - PCS</t>
  </si>
  <si>
    <t>anomalie laterali</t>
  </si>
  <si>
    <t>AC - RCC</t>
  </si>
  <si>
    <t>Recupero customer care</t>
  </si>
  <si>
    <t>AC - PP</t>
  </si>
  <si>
    <t>Proventi da penali</t>
  </si>
  <si>
    <t>AC - CPI - AC</t>
  </si>
  <si>
    <t>Costi del personale interno per i servizi altri costi</t>
  </si>
  <si>
    <t>AC - CCA</t>
  </si>
  <si>
    <t>Comune conto anticipo</t>
  </si>
  <si>
    <t>Totale altri costi di gestione dei rifiuti differenziati</t>
  </si>
  <si>
    <t>totale costi di gestione dei rifiuti indifferenziati</t>
  </si>
  <si>
    <t xml:space="preserve"> </t>
  </si>
  <si>
    <t>COSTI GESTIONE RACCOLTA DIFFERENZIATA:</t>
  </si>
  <si>
    <t>Costi di raccolta e trasporto</t>
  </si>
  <si>
    <t>CRD - CRP</t>
  </si>
  <si>
    <t>Costi di raccolta plastica-lattine</t>
  </si>
  <si>
    <t>CRD - CAP</t>
  </si>
  <si>
    <t>Costi di acquisto dei sacchi per la raccolta plastica</t>
  </si>
  <si>
    <t>CRD - CRCC</t>
  </si>
  <si>
    <t>Costi di raccolta carta e cartone</t>
  </si>
  <si>
    <t>CRD - CRU</t>
  </si>
  <si>
    <t>Costi di raccolta umido</t>
  </si>
  <si>
    <t>CRD - CRV</t>
  </si>
  <si>
    <t>Costi di raccolta verde</t>
  </si>
  <si>
    <t>CRD - CRVG</t>
  </si>
  <si>
    <t>Costi di raccolta verde - grossi quantitativi</t>
  </si>
  <si>
    <t>CRD - CRVE</t>
  </si>
  <si>
    <t>Costi di raccolta vetro</t>
  </si>
  <si>
    <t>CRD - CRI</t>
  </si>
  <si>
    <t>Costi di raccolta ingombranti</t>
  </si>
  <si>
    <t>CRD - CRM</t>
  </si>
  <si>
    <t>Costi di raccolta aree mercatali</t>
  </si>
  <si>
    <t>CRD - CRAR</t>
  </si>
  <si>
    <t>Costi di raccolta altri recuperabili</t>
  </si>
  <si>
    <t>CRD - CRR</t>
  </si>
  <si>
    <t>Costi di raccolta RAEE</t>
  </si>
  <si>
    <t>CRD - CGE</t>
  </si>
  <si>
    <t>Costi di gestione ecostazioni</t>
  </si>
  <si>
    <t>CRD - CGE - CT</t>
  </si>
  <si>
    <t xml:space="preserve">Costi di trasporto dalle ecostazioni </t>
  </si>
  <si>
    <t>CRD - CGE - AE</t>
  </si>
  <si>
    <t>Apertura ecostazioni</t>
  </si>
  <si>
    <t>CRD - CGE - AS</t>
  </si>
  <si>
    <t>adeguamenti sicurezza e prescrizioni impiantistiche per ecostazioni</t>
  </si>
  <si>
    <t>CRD - CGE - CAS</t>
  </si>
  <si>
    <t>Comuni x adeguamenti sicurezza e prescrizioni impiantistiche per ecostazioni</t>
  </si>
  <si>
    <t>CRD - CGE - RAS</t>
  </si>
  <si>
    <t>Regioni x adeguamenti sicurezza e prescrizioni impiantistiche per ecostazioni</t>
  </si>
  <si>
    <t>CRD - CGE - MO</t>
  </si>
  <si>
    <t>manutenzione ordinaria ecostazioni</t>
  </si>
  <si>
    <t>CRD - CGE - MS</t>
  </si>
  <si>
    <t>manutenzione straordinaria ecostazioni</t>
  </si>
  <si>
    <t>CRD - GCC</t>
  </si>
  <si>
    <t>Gestione consegna cassonetti</t>
  </si>
  <si>
    <t>CRD - LC - RD</t>
  </si>
  <si>
    <t>Lavaggio cassonetti RD</t>
  </si>
  <si>
    <t>CRD - SPUS</t>
  </si>
  <si>
    <t>Servizi personalizzati alle utenze non domestiche</t>
  </si>
  <si>
    <t>CRD - CTR</t>
  </si>
  <si>
    <t>Costi di trasporto rifiuti</t>
  </si>
  <si>
    <t xml:space="preserve">     Revisione prezzi anni precedenti - servizi CRD</t>
  </si>
  <si>
    <t xml:space="preserve">     Revisione prezzi anno in corso - servizi CRD</t>
  </si>
  <si>
    <t>CRD - RP - CRD</t>
  </si>
  <si>
    <t>Revisione prezzi per l'anno - servizi CRD</t>
  </si>
  <si>
    <t>CRD - IF</t>
  </si>
  <si>
    <t>Incentivi finanziari su raccolta RD</t>
  </si>
  <si>
    <t>CRD - RFF</t>
  </si>
  <si>
    <t>Servizi di raccolta rifiuti presso fiere, feste e manifestazioni</t>
  </si>
  <si>
    <t>CRD - IC - CRD</t>
  </si>
  <si>
    <t>Incremento costi (superamento alea 5% GRUPPO A)</t>
  </si>
  <si>
    <t>CRD - APRD</t>
  </si>
  <si>
    <t>Attività di promozione delle raccolte differenziate</t>
  </si>
  <si>
    <t>CRD - RTPL</t>
  </si>
  <si>
    <t>Risparmi trattamento PL - Punti acqua</t>
  </si>
  <si>
    <t>CRD - CPI - CRD</t>
  </si>
  <si>
    <t>Costi del personale  interno per i servizi CRD</t>
  </si>
  <si>
    <t>Totale altri costi di raccolta e trasporto</t>
  </si>
  <si>
    <t>Costi di trattamento</t>
  </si>
  <si>
    <t>CTR - CTP</t>
  </si>
  <si>
    <t>Costi di trattamento plastica-lattine</t>
  </si>
  <si>
    <t>CTR - RTP</t>
  </si>
  <si>
    <t>Contributo CONAI plastica-lattine</t>
  </si>
  <si>
    <t>CTR - CTP - CIA - MDI</t>
  </si>
  <si>
    <t xml:space="preserve">     manutenzione ordinaria impianti/discariche plastica lattine</t>
  </si>
  <si>
    <t>CTR - CTP - CIA - MSI</t>
  </si>
  <si>
    <t xml:space="preserve">     manutenzione straordinaria impianti/discariche plastica lattine</t>
  </si>
  <si>
    <t>CTR - CTP - CIA - QRM</t>
  </si>
  <si>
    <t xml:space="preserve">     Quote annue di rimborso mutui plastica lattine</t>
  </si>
  <si>
    <t>CTR - CTP - CIA - QRMA</t>
  </si>
  <si>
    <t xml:space="preserve">     Quote annue di rimborso mutui - accesi nell'anno plastica lattine</t>
  </si>
  <si>
    <t>CTR - CTP - CIA - PP</t>
  </si>
  <si>
    <t xml:space="preserve">     proventi da impianti plastica lattine</t>
  </si>
  <si>
    <t>CTR - CTP - CIA - CPI</t>
  </si>
  <si>
    <t xml:space="preserve">     costi del personale interno per i servizi di gestione impianti/discariche plastica lattine</t>
  </si>
  <si>
    <t>Totale costi di gestione impianti attivi di smaltimento plastica lattine</t>
  </si>
  <si>
    <t>CTR - CTCC</t>
  </si>
  <si>
    <t>Costi di trattamento carta e cartone (contributi passivi e attivi)</t>
  </si>
  <si>
    <t>CTR - RTCC</t>
  </si>
  <si>
    <t>Contributo CONAI carta  e cartone</t>
  </si>
  <si>
    <t>CTR - CTCC - CIA - MDI</t>
  </si>
  <si>
    <t xml:space="preserve">     manutenzione ordinaria impianti/discariche carta cartone</t>
  </si>
  <si>
    <t>CTR - CTCC - CIA - MSI</t>
  </si>
  <si>
    <t xml:space="preserve">     manutenzione straordinaria impianti/discariche carta cartone</t>
  </si>
  <si>
    <t>CTR - CTCC - CIA - QRM</t>
  </si>
  <si>
    <t xml:space="preserve">     Quote annue di rimborso mutui carta cartone</t>
  </si>
  <si>
    <t>CTR - CTCC - CIA - QRMA</t>
  </si>
  <si>
    <t xml:space="preserve">     Quote annue di rimborso mutui - accesi nell'anno carta cartone</t>
  </si>
  <si>
    <t>CTR - CTCC - CIA - PP</t>
  </si>
  <si>
    <t xml:space="preserve">     proventi da impianti carta cartone</t>
  </si>
  <si>
    <t>CTR - CTCC - CIA - CPI</t>
  </si>
  <si>
    <t xml:space="preserve">     costi del personale interno per i servizi di gestione impianti/discariche carta cartone</t>
  </si>
  <si>
    <t>Totale costi di gestione impianti attivi di smaltimento carta cartone</t>
  </si>
  <si>
    <t>CTR - CTU</t>
  </si>
  <si>
    <t>Costi di trattamento umido</t>
  </si>
  <si>
    <t>CTR - CTU - CIA - MDI</t>
  </si>
  <si>
    <t xml:space="preserve">     manutenzione ordinaria impianti/discariche umido</t>
  </si>
  <si>
    <t>CTR - CTU - CIA - MSI</t>
  </si>
  <si>
    <t xml:space="preserve">     manutenzione straordinaria impianti/discariche umido</t>
  </si>
  <si>
    <t>CTR - CTU - CIA - QRM</t>
  </si>
  <si>
    <t xml:space="preserve">     Quote annue di rimborso mutui umido</t>
  </si>
  <si>
    <t>CTR - CTU - CIA - QRMA</t>
  </si>
  <si>
    <t xml:space="preserve">     Quote annue di rimborso mutui - accesi nell'anno umido</t>
  </si>
  <si>
    <t>CTR - CTU - CIA - PP</t>
  </si>
  <si>
    <t xml:space="preserve">     proventi da impianti umido</t>
  </si>
  <si>
    <t>CTR - CTU - CIA - CPI</t>
  </si>
  <si>
    <t xml:space="preserve">     costi del personale interno per i servizi di gestione impianti/discariche umido</t>
  </si>
  <si>
    <t>Totale costi di gestione impianti attivi di smaltimento umido</t>
  </si>
  <si>
    <t>CTR - CTV</t>
  </si>
  <si>
    <t>Costi di trattamento frazione verde</t>
  </si>
  <si>
    <t>CTR - CTV - CIA - MDI</t>
  </si>
  <si>
    <t xml:space="preserve">     manutenzione ordinaria impianti/discariche frazione verde</t>
  </si>
  <si>
    <t>CTR - CTV - CIA - MSI</t>
  </si>
  <si>
    <t xml:space="preserve">     manutenzione straordinaria impianti/discariche frazione verde</t>
  </si>
  <si>
    <t>CTR - CTV - CIA - QRM</t>
  </si>
  <si>
    <t xml:space="preserve">     Quote annue di rimborso mutui frazione verde</t>
  </si>
  <si>
    <t>CTR - CTV - CIA - QRMA</t>
  </si>
  <si>
    <t xml:space="preserve">     Quote annue di rimborso mutui - accesi nell'anno frazione verde</t>
  </si>
  <si>
    <t>CTR - CTV - CIA - PP</t>
  </si>
  <si>
    <t xml:space="preserve">     proventi da impianti frazione verde</t>
  </si>
  <si>
    <t>CTR - CTV - CIA - CPI</t>
  </si>
  <si>
    <t xml:space="preserve">     costi del personale interno per i servizi di gestione impianti/discariche frazione verde</t>
  </si>
  <si>
    <t>Totale costi di gestione impianti attivi di smaltimento frazione verde</t>
  </si>
  <si>
    <t>CTR - CTVE</t>
  </si>
  <si>
    <t>Costi di trattamento vetro</t>
  </si>
  <si>
    <t>CTR - RTVE</t>
  </si>
  <si>
    <t>Contributo CONAI vetro</t>
  </si>
  <si>
    <t>CTR - CTVE - CIA - MDI</t>
  </si>
  <si>
    <t xml:space="preserve">     manutenzione ordinaria impianti/discariche vetro</t>
  </si>
  <si>
    <t>CTR - CTVE - CIA - MSI</t>
  </si>
  <si>
    <t xml:space="preserve">     manutenzione straordinaria impianti/discariche vetro</t>
  </si>
  <si>
    <t>CTR - CTVE - CIA - QRM</t>
  </si>
  <si>
    <t xml:space="preserve">     Quote annue di rimborso mutui vetro</t>
  </si>
  <si>
    <t>CTR - CTVE - CIA - QRMA</t>
  </si>
  <si>
    <t xml:space="preserve">     Quote annue di rimborso mutui - accesi nell'anno vetro</t>
  </si>
  <si>
    <t>CTR - CTVE - CIA - PP</t>
  </si>
  <si>
    <t xml:space="preserve">     proventi da impianti vetro</t>
  </si>
  <si>
    <t>CTR - CTVE - CIA - CPI</t>
  </si>
  <si>
    <t xml:space="preserve">     costi del personale interno per i servizi di gestione impianti/discariche vetro</t>
  </si>
  <si>
    <t>Totale costi di gestione impianti attivi di smaltimento vetro</t>
  </si>
  <si>
    <t>CTR - CTIN</t>
  </si>
  <si>
    <t>Costi di trattamento ingombranti</t>
  </si>
  <si>
    <t>CTR - CTF</t>
  </si>
  <si>
    <t>Costi di trattamento frigoriferi, TV, PC</t>
  </si>
  <si>
    <t>CTR - CTF - CIA - MDI</t>
  </si>
  <si>
    <t xml:space="preserve">     manutenzione ordinaria impianti/discariche frigoriferi TV PC</t>
  </si>
  <si>
    <t>CTR - CTF - CIA - MSI</t>
  </si>
  <si>
    <t xml:space="preserve">     manutenzione straordinaria impianti/discariche frigoriferi TV PC</t>
  </si>
  <si>
    <t>CTR - CTF - CIA - QRM</t>
  </si>
  <si>
    <t xml:space="preserve">     Quote annue di rimborso mutui frigoriferi TV PC</t>
  </si>
  <si>
    <t>CTR - CTF - CIA - QRMA</t>
  </si>
  <si>
    <t xml:space="preserve">     Quote annue di rimborso mutui - accesi nell'anno frigoriferi TV PC</t>
  </si>
  <si>
    <t>CTR - CTF - CIA - PP</t>
  </si>
  <si>
    <t xml:space="preserve">     proventi da impianti frigoriferi TV PC</t>
  </si>
  <si>
    <t>CTR - CTF - CIA - CPI</t>
  </si>
  <si>
    <t xml:space="preserve">     costi del personale interno per i servizi di gestione impianti/discariche frigoriferi TV PC</t>
  </si>
  <si>
    <t>Totale costi di gestione impianti attivi di smaltimento frigoriferi TV PC</t>
  </si>
  <si>
    <t>CTR - CTARP</t>
  </si>
  <si>
    <t>Costi di trattamento altri recuperabili pericolosi</t>
  </si>
  <si>
    <t>CTR - CTARP - CIA - MDI</t>
  </si>
  <si>
    <t xml:space="preserve">     manutenzione ordinaria impianti/discariche altri recuperabili pericolosi</t>
  </si>
  <si>
    <t>CTR - CTARP - CIA - MSI</t>
  </si>
  <si>
    <t xml:space="preserve">     manutenzione straordinaria impianti/discariche altri recuperabili pericolosi</t>
  </si>
  <si>
    <t>CTR - CTARP - CIA - QRM</t>
  </si>
  <si>
    <t xml:space="preserve">     Quote annue di rimborso mutui altri recuperabili pericolosi</t>
  </si>
  <si>
    <t>CTR - CTARP - CIA - QRMA</t>
  </si>
  <si>
    <t xml:space="preserve">     Quote annue di rimborso mutui - accesi nell'anno altri recuperabili pericolosi</t>
  </si>
  <si>
    <t>CTR - CTARP - CIA - PP</t>
  </si>
  <si>
    <t xml:space="preserve">     proventi da impianti altri recuperabili pericolosi</t>
  </si>
  <si>
    <t>CTR - CTARP - CIA - CPI</t>
  </si>
  <si>
    <t xml:space="preserve">     costi del personale interno per i servizi di gestione impianti/discariche altri recuperabili pericolosi</t>
  </si>
  <si>
    <t>Totale costi di gestione impianti attivi di smaltimento altri recuperabili pericolosi</t>
  </si>
  <si>
    <t>CTR - CTARNP</t>
  </si>
  <si>
    <t>Costi di trattamento altri recuperabili non pericolosi</t>
  </si>
  <si>
    <t>CTR - CTARNP - CIA - MDI</t>
  </si>
  <si>
    <t xml:space="preserve">     manutenzione ordinaria impianti/discariche altri recuperabili non pericolosi</t>
  </si>
  <si>
    <t>CTR - CTARNP - CIA - MSI</t>
  </si>
  <si>
    <t xml:space="preserve">     manutenzione straordinaria impianti/discariche altri recuperabili non pericolosi</t>
  </si>
  <si>
    <t>CTR - CTARNP - CIA - QRM</t>
  </si>
  <si>
    <t xml:space="preserve">     Quote annue di rimborso mutui altri recuperabili non pericolosi</t>
  </si>
  <si>
    <t>CTR - CTARNP - CIA - QRMA</t>
  </si>
  <si>
    <t xml:space="preserve">     Quote annue di rimborso mutui - accesi nell'anno altri recuperabili non pericolosi</t>
  </si>
  <si>
    <t>CTR - CTARNP - CIA - PP</t>
  </si>
  <si>
    <t xml:space="preserve">     proventi da impianti altri recuperabili non pericolosi</t>
  </si>
  <si>
    <t>CTR - CTARNP - CIA - CPI</t>
  </si>
  <si>
    <t xml:space="preserve">     costi del personale interno per i servizi di gestione impianti/discariche altri recuperabili non pericolosi</t>
  </si>
  <si>
    <t>Totale costi di gestione impianti attivi di smaltimento altri recuperabili non pericolosi</t>
  </si>
  <si>
    <t>CTR - RTF</t>
  </si>
  <si>
    <t>Ricavi di trattamento frigoriferi, TV, PC</t>
  </si>
  <si>
    <t>CTR - RTARP</t>
  </si>
  <si>
    <t>Ricavi di trattamento altri recuperabili pericolosi</t>
  </si>
  <si>
    <t>CTR - RTARNP</t>
  </si>
  <si>
    <t>Ricavi di trattamento altri recuperabili non pericolosi</t>
  </si>
  <si>
    <t>CTR - CTLM</t>
  </si>
  <si>
    <t>Costi di trattamento legno e metalli</t>
  </si>
  <si>
    <t>CTR - RTLM</t>
  </si>
  <si>
    <t>Contributo CONAI legno e metallo</t>
  </si>
  <si>
    <t>CTR - RTMA</t>
  </si>
  <si>
    <t>Contributo CONAI metallo da associazioni</t>
  </si>
  <si>
    <t>Totale  costi di trattamento</t>
  </si>
  <si>
    <t>totale costi di gestione dei rifiuti differenziati</t>
  </si>
  <si>
    <t>TOTALE COSTI OPERATIVI DI GESTIONE (SOMMA COSTO GESTIONE RIFIUTI DIFFERENZIATI ED INDIFFERENZIATI):</t>
  </si>
  <si>
    <t>COSTI COMUNI</t>
  </si>
  <si>
    <t>Costi amministrativi di accertamento, riscossione, contenzioso</t>
  </si>
  <si>
    <t>CARC - CAC</t>
  </si>
  <si>
    <t>Costi generali di accertamento e contenzioso</t>
  </si>
  <si>
    <t>CARC - CRTA</t>
  </si>
  <si>
    <t>Spese bancarie per incasso tariffa</t>
  </si>
  <si>
    <t>CARC - CRCO</t>
  </si>
  <si>
    <t>Costi riscossione coattivo</t>
  </si>
  <si>
    <t>CARC - CRITA</t>
  </si>
  <si>
    <t>Perdite per rettifiche Tariffa</t>
  </si>
  <si>
    <t>CARC - CRITR</t>
  </si>
  <si>
    <t>Perdite per rettifiche Tares</t>
  </si>
  <si>
    <t>CARC - CRITI</t>
  </si>
  <si>
    <t>Perdite per rettifiche Tari</t>
  </si>
  <si>
    <t>CARC - CRTRS</t>
  </si>
  <si>
    <t>Recupero base imponibile Tares</t>
  </si>
  <si>
    <t>CARC - FR</t>
  </si>
  <si>
    <t>Copertura riduzione per compostaggio domestico e formulari</t>
  </si>
  <si>
    <t>CARC - AFSCAP</t>
  </si>
  <si>
    <t>Accantonamento fondo svalutazione crediti aa.pp.</t>
  </si>
  <si>
    <t>CARC - RFSCAP</t>
  </si>
  <si>
    <t>Recupero fondo svalutazione crediti aa.pp.</t>
  </si>
  <si>
    <t>CARC - UAA</t>
  </si>
  <si>
    <t xml:space="preserve">Utilizzo avanzo di amministrazione per fondo svalutazione crediti </t>
  </si>
  <si>
    <t>CARC - RPE</t>
  </si>
  <si>
    <t>Ripiano perdita d'esercizio anno precedente</t>
  </si>
  <si>
    <t>CARC - LEG</t>
  </si>
  <si>
    <t>Costi legali</t>
  </si>
  <si>
    <t>CARC - RTA</t>
  </si>
  <si>
    <t>Rimborsi Tariffa</t>
  </si>
  <si>
    <t>CARC - RTR</t>
  </si>
  <si>
    <t>Rimborsi Tares</t>
  </si>
  <si>
    <t>CARC - RTI</t>
  </si>
  <si>
    <t>Rimborsi Tari</t>
  </si>
  <si>
    <t>CARC - CRCT</t>
  </si>
  <si>
    <t>Costi rimborsi utenze da contenzioso Tia</t>
  </si>
  <si>
    <t>Totale costi amministrativi di accertamento, riscossione, contenzioso</t>
  </si>
  <si>
    <t>Costi servizi di gestione</t>
  </si>
  <si>
    <t>CGG - CAP</t>
  </si>
  <si>
    <t xml:space="preserve">     canone Pegaso</t>
  </si>
  <si>
    <t>CGG - GEN</t>
  </si>
  <si>
    <t xml:space="preserve">     costi generali Pegaso</t>
  </si>
  <si>
    <t>CGG - NVE</t>
  </si>
  <si>
    <t xml:space="preserve">     customer care - servizio di call center</t>
  </si>
  <si>
    <t>CGG - GEC</t>
  </si>
  <si>
    <t xml:space="preserve">     attività di front office svolta presso i 14 comuni a tariffa</t>
  </si>
  <si>
    <t>CGG - GSTV</t>
  </si>
  <si>
    <t xml:space="preserve">     gestione del servizio di tariffazione "volontaria"</t>
  </si>
  <si>
    <t>CGG - ARE</t>
  </si>
  <si>
    <t xml:space="preserve">     attività recupero evasori</t>
  </si>
  <si>
    <t>CGG - ASNR</t>
  </si>
  <si>
    <t xml:space="preserve">     attività di sollecito del non riscosso</t>
  </si>
  <si>
    <t>CGG - AAT</t>
  </si>
  <si>
    <t xml:space="preserve">     attività di accertamento tributario (P)</t>
  </si>
  <si>
    <t>CGG - CRU</t>
  </si>
  <si>
    <t xml:space="preserve">     coattivo - ruolo</t>
  </si>
  <si>
    <t>CGG - CTP</t>
  </si>
  <si>
    <t xml:space="preserve">     contenzioso tributario (P)</t>
  </si>
  <si>
    <t>CGG - COM</t>
  </si>
  <si>
    <t xml:space="preserve">     attività di comunicazione</t>
  </si>
  <si>
    <t>CGG - IBD</t>
  </si>
  <si>
    <t xml:space="preserve">     attività informatiche</t>
  </si>
  <si>
    <t>CGG - PRC</t>
  </si>
  <si>
    <t xml:space="preserve">     progetto riscossione coattiva</t>
  </si>
  <si>
    <t>CGG - PFSR</t>
  </si>
  <si>
    <t xml:space="preserve">     progetto fatturazione servizi a richiesta</t>
  </si>
  <si>
    <t>CGG - APAP</t>
  </si>
  <si>
    <t xml:space="preserve">     costi di attivazione porta a porta</t>
  </si>
  <si>
    <t>CGG - SPAP</t>
  </si>
  <si>
    <t xml:space="preserve">     supporto porta a porta e accertamenti</t>
  </si>
  <si>
    <t>CGG - GTA</t>
  </si>
  <si>
    <t xml:space="preserve">     costi gestione tariffa</t>
  </si>
  <si>
    <t>CGG - NR</t>
  </si>
  <si>
    <t xml:space="preserve">     note di rimborso</t>
  </si>
  <si>
    <t>CGG - SPL</t>
  </si>
  <si>
    <t xml:space="preserve">     supplettivi</t>
  </si>
  <si>
    <t>CGG - CD</t>
  </si>
  <si>
    <t xml:space="preserve">     costi di consulenze/caricamento dati</t>
  </si>
  <si>
    <t>CGG - RSR</t>
  </si>
  <si>
    <t xml:space="preserve">     costi revisione sistema di raccolta</t>
  </si>
  <si>
    <t>CGG - CSR</t>
  </si>
  <si>
    <t xml:space="preserve">     costo servizio rete</t>
  </si>
  <si>
    <t>Canone Pegaso da disciplinare prestazionale</t>
  </si>
  <si>
    <t>CGG - RPEG</t>
  </si>
  <si>
    <t>Ricavi da gestione della società Pegaso 03</t>
  </si>
  <si>
    <t>Costi Servizi Pegaso</t>
  </si>
  <si>
    <t>CGG - ITA</t>
  </si>
  <si>
    <t>Costi incasso tariffa</t>
  </si>
  <si>
    <t>CGG - PAP</t>
  </si>
  <si>
    <t>Prestazioni aggiuntive Pegaso</t>
  </si>
  <si>
    <t>CGG - DIP</t>
  </si>
  <si>
    <t>personale interno amministrativo di staff</t>
  </si>
  <si>
    <t>CGG - DIS</t>
  </si>
  <si>
    <t>personale in comando/distacco in altri enti</t>
  </si>
  <si>
    <t>CGG - SM</t>
  </si>
  <si>
    <t>altri costi (spese mensa)</t>
  </si>
  <si>
    <t>CGG - RBM</t>
  </si>
  <si>
    <t>recupero costi buoni mensa</t>
  </si>
  <si>
    <t>CGG - SPF</t>
  </si>
  <si>
    <t>spese per la formazione</t>
  </si>
  <si>
    <t>CGG - SPS</t>
  </si>
  <si>
    <t xml:space="preserve">spese per sicurezza </t>
  </si>
  <si>
    <t>CGG - CCDA</t>
  </si>
  <si>
    <t>Compensi CdA</t>
  </si>
  <si>
    <t>CGG - RCDA</t>
  </si>
  <si>
    <t>Rimborso spese viaggi CdA e Assemblea</t>
  </si>
  <si>
    <t>CGG - CRE</t>
  </si>
  <si>
    <t>Compenso del revisore</t>
  </si>
  <si>
    <t>CGG - RSAO</t>
  </si>
  <si>
    <t>Rimborso spese altri organi</t>
  </si>
  <si>
    <t>CGG - UTE</t>
  </si>
  <si>
    <t>utenze (elettricità, gas, ecc.)</t>
  </si>
  <si>
    <t>CGG - ASS</t>
  </si>
  <si>
    <t>assicurazioni</t>
  </si>
  <si>
    <t>CGG - LPA</t>
  </si>
  <si>
    <t>Locazioni passive</t>
  </si>
  <si>
    <t>CGG - LAT</t>
  </si>
  <si>
    <t>Locazioni attive</t>
  </si>
  <si>
    <t>CGG - MDC</t>
  </si>
  <si>
    <t>materiali di consumo</t>
  </si>
  <si>
    <t>CGG - RAP</t>
  </si>
  <si>
    <t>spese di rappresentanza</t>
  </si>
  <si>
    <t>CGG - LAC</t>
  </si>
  <si>
    <t>leasing, altri costi (servizi diversi (con IVA))</t>
  </si>
  <si>
    <t>CGG - IMU</t>
  </si>
  <si>
    <t>Interessi su mutui</t>
  </si>
  <si>
    <t>CGG - IPCC</t>
  </si>
  <si>
    <t>Interessi passivi su conti correnti</t>
  </si>
  <si>
    <t>CGG - IPCF</t>
  </si>
  <si>
    <t>Interessi passivi su cessioni crediti factor e a fornitori</t>
  </si>
  <si>
    <t>CGG - IAF</t>
  </si>
  <si>
    <t>interessi attivi figurativi</t>
  </si>
  <si>
    <t>CGG - TAX</t>
  </si>
  <si>
    <t>tasse tributi</t>
  </si>
  <si>
    <t>CGG - IRAP</t>
  </si>
  <si>
    <t>IRAP</t>
  </si>
  <si>
    <t>CGG - COL</t>
  </si>
  <si>
    <t>Collaborazioni</t>
  </si>
  <si>
    <t>CGG - CON</t>
  </si>
  <si>
    <t>Consulenze</t>
  </si>
  <si>
    <t>CGG - INC</t>
  </si>
  <si>
    <t>Spese legali</t>
  </si>
  <si>
    <t>CGG - RSP</t>
  </si>
  <si>
    <t>Rimborso spese postali</t>
  </si>
  <si>
    <t>CGG - CRES</t>
  </si>
  <si>
    <t>Compenso del segretario</t>
  </si>
  <si>
    <t>CGG - UG</t>
  </si>
  <si>
    <t>Recupero attività uff. giudiziari</t>
  </si>
  <si>
    <t>Totale Costi servizi di gestione</t>
  </si>
  <si>
    <t>Costi comuni diversi</t>
  </si>
  <si>
    <t>CCD - CMA</t>
  </si>
  <si>
    <t>Costi mantenimento ATO</t>
  </si>
  <si>
    <t>CCD - RDP</t>
  </si>
  <si>
    <t>Rimborso spese legali</t>
  </si>
  <si>
    <t>CCD - RCI</t>
  </si>
  <si>
    <t>Rimborsi costi indiretti ai Comuni</t>
  </si>
  <si>
    <t>CCD - PV</t>
  </si>
  <si>
    <t>Proventi vari</t>
  </si>
  <si>
    <t>CCD - MOBM</t>
  </si>
  <si>
    <t>Manutenzione ordinaria beni mobili</t>
  </si>
  <si>
    <t>CCD - MOS</t>
  </si>
  <si>
    <t>Manutenzione ordinaria sede</t>
  </si>
  <si>
    <t>CCD - RNI</t>
  </si>
  <si>
    <t>Quota finanziamento per realizzazione nuove ecostazioni</t>
  </si>
  <si>
    <t>CCD - MSS</t>
  </si>
  <si>
    <t>Manutenzione straordinaria sede</t>
  </si>
  <si>
    <t>CCD - UAMSS</t>
  </si>
  <si>
    <t>Utilizzo avanzo di amministrazione x manutenzione straordinaria sede</t>
  </si>
  <si>
    <t>CCD - ABMV</t>
  </si>
  <si>
    <t>Acquisto beni mobili vari</t>
  </si>
  <si>
    <t>CCD - FCS</t>
  </si>
  <si>
    <t>Finanziamento di cassa società</t>
  </si>
  <si>
    <t>CCD - RPCC</t>
  </si>
  <si>
    <t>Ripiano perdite cessazione Covar14 ai sensi della LR</t>
  </si>
  <si>
    <t>Totale costi comuni diversi</t>
  </si>
  <si>
    <t>Costi di conduzione discariche in post mortem</t>
  </si>
  <si>
    <t>CTR - PAT</t>
  </si>
  <si>
    <t>Personale Area Tecnica</t>
  </si>
  <si>
    <t>CTR - ISM</t>
  </si>
  <si>
    <t>CTR - ODPM</t>
  </si>
  <si>
    <t>Oneri conduzione ordinaria discariche in post mortem</t>
  </si>
  <si>
    <t>CTR - MSLA</t>
  </si>
  <si>
    <t>Manutenzione straordinaria impianti/discariche</t>
  </si>
  <si>
    <t>CTR - MOPI</t>
  </si>
  <si>
    <t>Manutenzione ordinaria impianto di Piossasco</t>
  </si>
  <si>
    <t>CTR - AMMO</t>
  </si>
  <si>
    <t>Ammortamenti</t>
  </si>
  <si>
    <t>CTR - QFBB</t>
  </si>
  <si>
    <t>Quota finanziamento Bonifica Beinasco</t>
  </si>
  <si>
    <t>CTR - QFAN</t>
  </si>
  <si>
    <t>Quote finanziamenti accesi nell'anno</t>
  </si>
  <si>
    <t>CTR - RCMO</t>
  </si>
  <si>
    <t>Rimborso costi manutenzione ordinaria impianto Piossasco</t>
  </si>
  <si>
    <t>CTR - PB</t>
  </si>
  <si>
    <t>Proventi biogas</t>
  </si>
  <si>
    <t>CTR - OCPM</t>
  </si>
  <si>
    <t>Comuni x oneri conduzione discariche in post mortem</t>
  </si>
  <si>
    <t>CTR - CRD</t>
  </si>
  <si>
    <t>Contributo Regionale per discariche</t>
  </si>
  <si>
    <t>Totale costi di conduzione discariche in post mortem</t>
  </si>
  <si>
    <t>TOTALE COSTI COMUNI:</t>
  </si>
  <si>
    <t>CK - AMM</t>
  </si>
  <si>
    <t>Ammortamenti anno in corso</t>
  </si>
  <si>
    <t>CK - AMMAP</t>
  </si>
  <si>
    <t>Ammortamenti anni precedenti</t>
  </si>
  <si>
    <t>CK - ABM</t>
  </si>
  <si>
    <t>Acquisto cassonetti, attrezzature e altri beni mobili</t>
  </si>
  <si>
    <t>CK - UAABM</t>
  </si>
  <si>
    <t>Utilizzo avanzo di amministrazione x acquisto beni mobili</t>
  </si>
  <si>
    <t>CK - ABMV</t>
  </si>
  <si>
    <t>CK - UAABMV</t>
  </si>
  <si>
    <t>Utilizzo avanzo di amministrazione x acquisto beni mobili vari</t>
  </si>
  <si>
    <t>CK - DSIP</t>
  </si>
  <si>
    <t>Dismissione impianto Piossasco (al netto restituzione Patti Territoriali)</t>
  </si>
  <si>
    <t>CK - ACC</t>
  </si>
  <si>
    <t>Accantonamenti</t>
  </si>
  <si>
    <t>CK - RDK</t>
  </si>
  <si>
    <t>Remunerazione del capitale/Fondo di riserva</t>
  </si>
  <si>
    <t>COSTI D’USO DEL CAPITALE:</t>
  </si>
  <si>
    <t>CCD - CDC</t>
  </si>
  <si>
    <t>CONTRIBUTI DAI COMUNI</t>
  </si>
  <si>
    <t xml:space="preserve">TOTALE </t>
  </si>
  <si>
    <t>CONTRIBUTI CONAI</t>
  </si>
  <si>
    <t>CARC - AFSC</t>
  </si>
  <si>
    <t>ACCANTONAMENTI AL FONDO SVALUTAZIONE CREDITI ANNO IN CORSO</t>
  </si>
  <si>
    <t>TOTALE NETTO E LORDO TARIFFA</t>
  </si>
  <si>
    <t>@DEL</t>
  </si>
  <si>
    <t>@DEL@AP</t>
  </si>
  <si>
    <t>ADDIZIONALE PROVINCIALE</t>
  </si>
  <si>
    <t>TOTALE IVA INCLUSA</t>
  </si>
  <si>
    <t>Euro ad abitante (IVA ESCLUSA)</t>
  </si>
  <si>
    <t>INVESTIMENTI STRAORDINARI</t>
  </si>
  <si>
    <t>Realizzazione nuovi impianti (ecostazioni)</t>
  </si>
  <si>
    <t>manutenzione straordinaria sede</t>
  </si>
  <si>
    <t>Oneri straordinari manutenzione discariche in post mortem</t>
  </si>
  <si>
    <t>acquisto quote TRM</t>
  </si>
  <si>
    <t>bonifica Comune di Nichelino (Bonifica Baudino)</t>
  </si>
  <si>
    <t>bonifica Comune di Nichelino (Bonifica Morello)</t>
  </si>
  <si>
    <t>Messa in sicurezza La Loggia</t>
  </si>
  <si>
    <t>Partecipazione costituzione fondo dotazione ATO-R</t>
  </si>
  <si>
    <t>TOTALE INVESTIMENTI STRAORDINARI</t>
  </si>
  <si>
    <t>CONTRIBUTI SU INVESTIMENTI</t>
  </si>
  <si>
    <t>Mutui x adeguamenti sicurezza e prescrizioni impiantistiche per ecostazioni</t>
  </si>
  <si>
    <t>Comuni x realizzazione nuove ecostazioni</t>
  </si>
  <si>
    <t>Regione x realizzazione nuove ecostazioni</t>
  </si>
  <si>
    <t>Mutui x realizzazione nuove ecostazioni</t>
  </si>
  <si>
    <t>Mutui x oneri straordinari manutenzione discariche in post mortem</t>
  </si>
  <si>
    <t>Regione x bonifica Baudino</t>
  </si>
  <si>
    <t>Regione x bonifica Morello</t>
  </si>
  <si>
    <t>Mutui x messa in sicurezza La Loggia</t>
  </si>
  <si>
    <t>Comuni x acquisto beni mobili vari</t>
  </si>
  <si>
    <t>TOTALE  CONTRIBUTI SU INVESTIMENTI</t>
  </si>
  <si>
    <t>@END</t>
  </si>
</sst>
</file>

<file path=xl/styles.xml><?xml version="1.0" encoding="utf-8"?>
<styleSheet xmlns="http://schemas.openxmlformats.org/spreadsheetml/2006/main">
  <numFmts count="5">
    <numFmt numFmtId="164" formatCode="&quot;€ &quot;#,##0.00"/>
    <numFmt numFmtId="165" formatCode="_-&quot;€ &quot;* #,##0_-;&quot;-€ &quot;* #,##0_-;_-&quot;€ &quot;* \-_-;_-@_-"/>
    <numFmt numFmtId="166" formatCode="[$€-2]\ #,##0.00"/>
    <numFmt numFmtId="167" formatCode="_-* #,##0.00_-;\-* #,##0.00_-;_-* \-??_-;_-@_-"/>
    <numFmt numFmtId="168" formatCode="_-&quot;€ &quot;* #,##0.00_-;&quot;-€ &quot;* #,##0.00_-;_-&quot;€ &quot;* \-??_-;_-@_-"/>
  </numFmts>
  <fonts count="9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8" fontId="1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6" fontId="5" fillId="3" borderId="2" xfId="2" applyNumberFormat="1" applyFont="1" applyFill="1" applyBorder="1" applyAlignment="1" applyProtection="1">
      <alignment horizontal="center" vertical="center" wrapText="1"/>
    </xf>
    <xf numFmtId="166" fontId="5" fillId="3" borderId="1" xfId="2" applyNumberFormat="1" applyFont="1" applyFill="1" applyBorder="1" applyAlignment="1" applyProtection="1">
      <alignment horizontal="center" vertical="center" textRotation="90" wrapText="1"/>
    </xf>
    <xf numFmtId="164" fontId="5" fillId="3" borderId="1" xfId="2" applyNumberFormat="1" applyFont="1" applyFill="1" applyBorder="1" applyAlignment="1" applyProtection="1">
      <alignment horizontal="center" vertical="center" wrapText="1"/>
    </xf>
    <xf numFmtId="166" fontId="5" fillId="3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166" fontId="5" fillId="0" borderId="3" xfId="2" applyNumberFormat="1" applyFont="1" applyFill="1" applyBorder="1" applyAlignment="1" applyProtection="1">
      <alignment horizontal="center" vertical="center" wrapText="1"/>
    </xf>
    <xf numFmtId="166" fontId="5" fillId="0" borderId="4" xfId="2" applyNumberFormat="1" applyFont="1" applyFill="1" applyBorder="1" applyAlignment="1" applyProtection="1">
      <alignment horizontal="center" vertical="center" wrapText="1"/>
    </xf>
    <xf numFmtId="164" fontId="5" fillId="3" borderId="4" xfId="2" applyNumberFormat="1" applyFont="1" applyFill="1" applyBorder="1" applyAlignment="1" applyProtection="1">
      <alignment horizontal="center" vertical="center" wrapText="1"/>
    </xf>
    <xf numFmtId="164" fontId="5" fillId="0" borderId="4" xfId="2" applyNumberFormat="1" applyFont="1" applyFill="1" applyBorder="1" applyAlignment="1" applyProtection="1">
      <alignment horizontal="center" vertical="center" wrapText="1"/>
    </xf>
    <xf numFmtId="164" fontId="5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/>
    <xf numFmtId="0" fontId="2" fillId="0" borderId="3" xfId="0" applyFont="1" applyBorder="1"/>
    <xf numFmtId="164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7" xfId="0" applyFont="1" applyFill="1" applyBorder="1"/>
    <xf numFmtId="3" fontId="2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/>
    </xf>
    <xf numFmtId="164" fontId="2" fillId="0" borderId="8" xfId="0" applyNumberFormat="1" applyFont="1" applyBorder="1"/>
    <xf numFmtId="164" fontId="5" fillId="0" borderId="3" xfId="0" applyNumberFormat="1" applyFont="1" applyBorder="1" applyAlignment="1">
      <alignment vertical="center"/>
    </xf>
    <xf numFmtId="0" fontId="2" fillId="4" borderId="1" xfId="0" applyFont="1" applyFill="1" applyBorder="1"/>
    <xf numFmtId="164" fontId="2" fillId="0" borderId="0" xfId="0" applyNumberFormat="1" applyFont="1" applyFill="1"/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9" xfId="0" applyFont="1" applyFill="1" applyBorder="1"/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9" xfId="0" applyFont="1" applyFill="1" applyBorder="1"/>
    <xf numFmtId="164" fontId="6" fillId="0" borderId="3" xfId="0" applyNumberFormat="1" applyFont="1" applyFill="1" applyBorder="1"/>
    <xf numFmtId="164" fontId="6" fillId="0" borderId="3" xfId="0" applyNumberFormat="1" applyFont="1" applyFill="1" applyBorder="1" applyAlignment="1">
      <alignment vertical="center"/>
    </xf>
    <xf numFmtId="0" fontId="6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2" fillId="4" borderId="9" xfId="0" applyFont="1" applyFill="1" applyBorder="1"/>
    <xf numFmtId="164" fontId="5" fillId="4" borderId="3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164" fontId="5" fillId="4" borderId="10" xfId="0" applyNumberFormat="1" applyFont="1" applyFill="1" applyBorder="1"/>
    <xf numFmtId="0" fontId="2" fillId="0" borderId="9" xfId="0" applyFont="1" applyBorder="1"/>
    <xf numFmtId="0" fontId="2" fillId="4" borderId="4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Fill="1" applyBorder="1" applyAlignment="1">
      <alignment horizontal="right"/>
    </xf>
    <xf numFmtId="0" fontId="2" fillId="4" borderId="3" xfId="0" applyFont="1" applyFill="1" applyBorder="1"/>
    <xf numFmtId="164" fontId="2" fillId="0" borderId="3" xfId="0" applyNumberFormat="1" applyFont="1" applyBorder="1" applyAlignment="1">
      <alignment vertical="center"/>
    </xf>
    <xf numFmtId="0" fontId="2" fillId="4" borderId="6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5" xfId="0" applyFont="1" applyBorder="1"/>
    <xf numFmtId="0" fontId="2" fillId="0" borderId="1" xfId="0" applyFont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4" xfId="0" applyFont="1" applyFill="1" applyBorder="1"/>
    <xf numFmtId="0" fontId="2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/>
    <xf numFmtId="0" fontId="2" fillId="2" borderId="3" xfId="0" applyFont="1" applyFill="1" applyBorder="1" applyAlignment="1">
      <alignment wrapText="1"/>
    </xf>
    <xf numFmtId="3" fontId="2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vertical="center"/>
    </xf>
    <xf numFmtId="0" fontId="5" fillId="0" borderId="3" xfId="0" applyFont="1" applyFill="1" applyBorder="1"/>
    <xf numFmtId="0" fontId="2" fillId="2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2" borderId="6" xfId="0" applyFont="1" applyFill="1" applyBorder="1"/>
    <xf numFmtId="0" fontId="6" fillId="0" borderId="9" xfId="0" applyFont="1" applyBorder="1"/>
    <xf numFmtId="0" fontId="2" fillId="0" borderId="4" xfId="0" applyFont="1" applyBorder="1" applyAlignment="1">
      <alignment horizontal="right"/>
    </xf>
    <xf numFmtId="0" fontId="5" fillId="0" borderId="0" xfId="0" applyFont="1" applyFill="1"/>
    <xf numFmtId="164" fontId="5" fillId="2" borderId="3" xfId="0" applyNumberFormat="1" applyFont="1" applyFill="1" applyBorder="1" applyAlignment="1">
      <alignment vertical="center"/>
    </xf>
    <xf numFmtId="0" fontId="5" fillId="0" borderId="9" xfId="0" applyFont="1" applyFill="1" applyBorder="1"/>
    <xf numFmtId="0" fontId="2" fillId="2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2" fillId="5" borderId="9" xfId="0" applyFont="1" applyFill="1" applyBorder="1"/>
    <xf numFmtId="164" fontId="2" fillId="5" borderId="3" xfId="0" applyNumberFormat="1" applyFont="1" applyFill="1" applyBorder="1"/>
    <xf numFmtId="3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2" fillId="2" borderId="11" xfId="0" applyFont="1" applyFill="1" applyBorder="1"/>
    <xf numFmtId="0" fontId="2" fillId="0" borderId="12" xfId="0" applyFont="1" applyBorder="1"/>
    <xf numFmtId="164" fontId="2" fillId="0" borderId="6" xfId="0" applyNumberFormat="1" applyFont="1" applyFill="1" applyBorder="1"/>
    <xf numFmtId="3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4" borderId="13" xfId="0" applyFont="1" applyFill="1" applyBorder="1"/>
    <xf numFmtId="164" fontId="5" fillId="4" borderId="4" xfId="0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164" fontId="2" fillId="4" borderId="3" xfId="0" applyNumberFormat="1" applyFont="1" applyFill="1" applyBorder="1" applyAlignment="1">
      <alignment vertical="center"/>
    </xf>
    <xf numFmtId="0" fontId="5" fillId="0" borderId="3" xfId="0" applyFont="1" applyBorder="1"/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9" xfId="0" applyNumberFormat="1" applyFont="1" applyFill="1" applyBorder="1"/>
    <xf numFmtId="0" fontId="2" fillId="4" borderId="14" xfId="0" applyFont="1" applyFill="1" applyBorder="1"/>
    <xf numFmtId="0" fontId="2" fillId="0" borderId="13" xfId="0" applyFont="1" applyBorder="1"/>
    <xf numFmtId="0" fontId="2" fillId="0" borderId="4" xfId="0" applyFont="1" applyFill="1" applyBorder="1" applyAlignment="1">
      <alignment horizontal="right" wrapText="1"/>
    </xf>
    <xf numFmtId="164" fontId="5" fillId="4" borderId="6" xfId="0" applyNumberFormat="1" applyFont="1" applyFill="1" applyBorder="1" applyAlignment="1">
      <alignment vertical="center"/>
    </xf>
    <xf numFmtId="164" fontId="5" fillId="0" borderId="1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wrapText="1"/>
    </xf>
    <xf numFmtId="0" fontId="6" fillId="0" borderId="3" xfId="0" applyFont="1" applyBorder="1"/>
    <xf numFmtId="0" fontId="6" fillId="0" borderId="4" xfId="0" applyFont="1" applyBorder="1"/>
    <xf numFmtId="164" fontId="6" fillId="0" borderId="4" xfId="0" applyNumberFormat="1" applyFont="1" applyFill="1" applyBorder="1"/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2" fillId="6" borderId="3" xfId="0" applyFont="1" applyFill="1" applyBorder="1" applyAlignment="1">
      <alignment wrapText="1"/>
    </xf>
    <xf numFmtId="0" fontId="2" fillId="5" borderId="3" xfId="0" applyFont="1" applyFill="1" applyBorder="1"/>
    <xf numFmtId="0" fontId="2" fillId="2" borderId="3" xfId="0" applyFont="1" applyFill="1" applyBorder="1" applyAlignment="1">
      <alignment horizontal="right" wrapText="1"/>
    </xf>
    <xf numFmtId="0" fontId="2" fillId="0" borderId="5" xfId="0" applyFont="1" applyFill="1" applyBorder="1"/>
    <xf numFmtId="164" fontId="5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164" fontId="5" fillId="0" borderId="15" xfId="1" applyNumberFormat="1" applyFont="1" applyFill="1" applyBorder="1" applyAlignment="1" applyProtection="1"/>
    <xf numFmtId="0" fontId="2" fillId="4" borderId="3" xfId="0" applyFont="1" applyFill="1" applyBorder="1" applyAlignment="1">
      <alignment wrapText="1"/>
    </xf>
    <xf numFmtId="164" fontId="2" fillId="4" borderId="3" xfId="0" applyNumberFormat="1" applyFont="1" applyFill="1" applyBorder="1"/>
    <xf numFmtId="0" fontId="2" fillId="0" borderId="3" xfId="0" applyFont="1" applyBorder="1" applyAlignment="1">
      <alignment wrapText="1"/>
    </xf>
    <xf numFmtId="0" fontId="2" fillId="2" borderId="0" xfId="0" applyFont="1" applyFill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wrapText="1"/>
    </xf>
    <xf numFmtId="164" fontId="2" fillId="2" borderId="3" xfId="0" applyNumberFormat="1" applyFont="1" applyFill="1" applyBorder="1"/>
    <xf numFmtId="0" fontId="5" fillId="3" borderId="3" xfId="0" applyFont="1" applyFill="1" applyBorder="1"/>
    <xf numFmtId="0" fontId="2" fillId="3" borderId="3" xfId="0" applyFont="1" applyFill="1" applyBorder="1"/>
    <xf numFmtId="164" fontId="5" fillId="3" borderId="3" xfId="0" applyNumberFormat="1" applyFont="1" applyFill="1" applyBorder="1" applyAlignment="1">
      <alignment vertical="center"/>
    </xf>
    <xf numFmtId="49" fontId="2" fillId="0" borderId="0" xfId="0" applyNumberFormat="1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3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3" fontId="2" fillId="0" borderId="18" xfId="3" applyNumberFormat="1" applyFont="1" applyFill="1" applyBorder="1" applyAlignment="1" applyProtection="1">
      <alignment horizontal="center"/>
    </xf>
    <xf numFmtId="164" fontId="5" fillId="0" borderId="18" xfId="3" applyNumberFormat="1" applyFont="1" applyFill="1" applyBorder="1" applyAlignment="1" applyProtection="1"/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3" fontId="2" fillId="0" borderId="0" xfId="3" applyNumberFormat="1" applyFont="1" applyFill="1" applyBorder="1" applyAlignment="1" applyProtection="1">
      <alignment horizontal="center"/>
    </xf>
    <xf numFmtId="164" fontId="5" fillId="0" borderId="0" xfId="3" applyNumberFormat="1" applyFont="1" applyFill="1" applyBorder="1" applyAlignment="1" applyProtection="1"/>
    <xf numFmtId="0" fontId="5" fillId="3" borderId="6" xfId="0" applyFont="1" applyFill="1" applyBorder="1"/>
    <xf numFmtId="164" fontId="2" fillId="3" borderId="3" xfId="0" applyNumberFormat="1" applyFont="1" applyFill="1" applyBorder="1"/>
    <xf numFmtId="3" fontId="2" fillId="3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vertical="center"/>
    </xf>
    <xf numFmtId="166" fontId="2" fillId="4" borderId="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5" fillId="0" borderId="4" xfId="0" applyFont="1" applyFill="1" applyBorder="1"/>
    <xf numFmtId="0" fontId="5" fillId="0" borderId="10" xfId="0" applyFont="1" applyFill="1" applyBorder="1"/>
    <xf numFmtId="164" fontId="5" fillId="0" borderId="1" xfId="0" applyNumberFormat="1" applyFont="1" applyFill="1" applyBorder="1" applyAlignment="1">
      <alignment vertical="center"/>
    </xf>
    <xf numFmtId="0" fontId="5" fillId="4" borderId="10" xfId="0" applyFont="1" applyFill="1" applyBorder="1"/>
    <xf numFmtId="164" fontId="5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/>
  </cellXfs>
  <cellStyles count="4">
    <cellStyle name="Euro" xfId="3"/>
    <cellStyle name="Migliaia" xfId="1" builtinId="3"/>
    <cellStyle name="Normale" xfId="0" builtinId="0"/>
    <cellStyle name="Valuta [0]" xfId="2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4\e$\Users\nfalco\AppData\Local\Temp\notesFFF692\pf%202010%20100323%20modificati%20per%20giugn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STAZIONE"/>
      <sheetName val="Beinasco"/>
      <sheetName val="Bruino"/>
      <sheetName val="Candiolo"/>
      <sheetName val="Carignano"/>
      <sheetName val="Castagnole"/>
      <sheetName val="La Loggia"/>
      <sheetName val="Lombriasco"/>
      <sheetName val="Moncalieri"/>
      <sheetName val="Nichelino"/>
      <sheetName val="Orbassano "/>
      <sheetName val="Osasio"/>
      <sheetName val="Pancalieri"/>
      <sheetName val="Piobesi"/>
      <sheetName val="Piossasco"/>
      <sheetName val="Rivalta "/>
      <sheetName val="Trofarello "/>
      <sheetName val="Villastellone"/>
      <sheetName val="Vinovo"/>
      <sheetName val="Virle"/>
      <sheetName val="TOTALE COVAR 14 _ BILANCIO"/>
      <sheetName val="Abitanti"/>
      <sheetName val="Assestamento_09_09"/>
      <sheetName val="Consuntivo_AP"/>
      <sheetName val="Costi_ripartiti"/>
      <sheetName val="Variazione_06_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Denominazione dei costi</v>
          </cell>
          <cell r="B3" t="str">
            <v>BASE</v>
          </cell>
          <cell r="C3" t="str">
            <v>Tipo di costi</v>
          </cell>
          <cell r="D3" t="str">
            <v>TOTALE 2010</v>
          </cell>
          <cell r="F3" t="str">
            <v>% IVA</v>
          </cell>
          <cell r="G3" t="str">
            <v>TOTALE 2010 IVA INCLUSA</v>
          </cell>
          <cell r="H3" t="str">
            <v>BEINASCO</v>
          </cell>
          <cell r="I3" t="str">
            <v>BRUINO</v>
          </cell>
          <cell r="J3" t="str">
            <v>CANDIOLO</v>
          </cell>
          <cell r="K3" t="str">
            <v>CARIGNANO</v>
          </cell>
          <cell r="L3" t="str">
            <v>CASTAGNOLE</v>
          </cell>
          <cell r="M3" t="str">
            <v>LA LOGGIA</v>
          </cell>
          <cell r="N3" t="str">
            <v>LOMBRIASCO</v>
          </cell>
          <cell r="O3" t="str">
            <v>MONCALIERI</v>
          </cell>
          <cell r="P3" t="str">
            <v>NICHELINO</v>
          </cell>
          <cell r="Q3" t="str">
            <v>ORBASSANO</v>
          </cell>
          <cell r="R3" t="str">
            <v>OSASIO</v>
          </cell>
          <cell r="S3" t="str">
            <v>PANCALIERI</v>
          </cell>
          <cell r="T3" t="str">
            <v>PIOBESI</v>
          </cell>
          <cell r="U3" t="str">
            <v>PIOSSASCO</v>
          </cell>
          <cell r="V3" t="str">
            <v>RIVALTA</v>
          </cell>
          <cell r="W3" t="str">
            <v>TROFARELLO</v>
          </cell>
          <cell r="X3" t="str">
            <v>VILLASTELLONE</v>
          </cell>
          <cell r="Y3" t="str">
            <v>VINOVO</v>
          </cell>
          <cell r="Z3" t="str">
            <v>VIRLE</v>
          </cell>
          <cell r="AA3" t="str">
            <v>controllo</v>
          </cell>
          <cell r="AC3" t="str">
            <v>CASTAGNOLE TARSU</v>
          </cell>
          <cell r="AD3" t="str">
            <v>LOMBRIASCO TARSU</v>
          </cell>
          <cell r="AE3" t="str">
            <v>OSASIO TARSU</v>
          </cell>
          <cell r="AF3" t="str">
            <v>PANCALIERI TARSU</v>
          </cell>
          <cell r="AG3" t="str">
            <v>VILLASTELLONE TARSU</v>
          </cell>
          <cell r="AI3" t="str">
            <v>TOTALE PF</v>
          </cell>
        </row>
        <row r="4">
          <cell r="D4" t="str">
            <v>costi</v>
          </cell>
          <cell r="E4" t="str">
            <v>ricavi</v>
          </cell>
          <cell r="H4">
            <v>7.0691913871320108E-2</v>
          </cell>
          <cell r="I4">
            <v>3.3054349389487758E-2</v>
          </cell>
          <cell r="J4">
            <v>2.1901470593952022E-2</v>
          </cell>
          <cell r="K4">
            <v>3.5744412870321061E-2</v>
          </cell>
          <cell r="L4">
            <v>8.4628153147024415E-3</v>
          </cell>
          <cell r="M4">
            <v>3.1635457524597364E-2</v>
          </cell>
          <cell r="N4">
            <v>4.2061397200312545E-3</v>
          </cell>
          <cell r="O4">
            <v>0.2258059500161326</v>
          </cell>
          <cell r="P4">
            <v>0.19022480689464824</v>
          </cell>
          <cell r="Q4">
            <v>8.6509642633618794E-2</v>
          </cell>
          <cell r="R4">
            <v>3.5064122250168129E-3</v>
          </cell>
          <cell r="S4">
            <v>7.7203266949926724E-3</v>
          </cell>
          <cell r="T4">
            <v>1.4220017648682375E-2</v>
          </cell>
          <cell r="U4">
            <v>7.0723012871098528E-2</v>
          </cell>
          <cell r="V4">
            <v>7.4536527718927242E-2</v>
          </cell>
          <cell r="W4">
            <v>4.301769144349895E-2</v>
          </cell>
          <cell r="X4">
            <v>1.8908191865279134E-2</v>
          </cell>
          <cell r="Y4">
            <v>5.4458235986985071E-2</v>
          </cell>
          <cell r="Z4">
            <v>4.6726247167075486E-3</v>
          </cell>
          <cell r="AA4">
            <v>1</v>
          </cell>
          <cell r="AC4">
            <v>8.4628153147024415E-3</v>
          </cell>
          <cell r="AD4">
            <v>4.2061397200312545E-3</v>
          </cell>
          <cell r="AE4">
            <v>3.5064122250168129E-3</v>
          </cell>
          <cell r="AF4">
            <v>7.7203266949926724E-3</v>
          </cell>
          <cell r="AG4">
            <v>1.8908191865279134E-2</v>
          </cell>
        </row>
        <row r="6">
          <cell r="A6" t="str">
            <v>COSTI DI GESTIONE DEI RIFIUTI INDIFFERENZIATI:</v>
          </cell>
        </row>
        <row r="7">
          <cell r="A7" t="str">
            <v>Costi di spazzamento e lavaggio strade</v>
          </cell>
        </row>
        <row r="8">
          <cell r="A8" t="str">
            <v>lavaggio strade</v>
          </cell>
        </row>
        <row r="9">
          <cell r="A9" t="str">
            <v>spazzamento</v>
          </cell>
        </row>
        <row r="10">
          <cell r="A10" t="str">
            <v>pulizia area mercatale</v>
          </cell>
        </row>
        <row r="11">
          <cell r="A11" t="str">
            <v>raccolta foglie</v>
          </cell>
        </row>
        <row r="12">
          <cell r="A12" t="str">
            <v>pulizia aree verdi</v>
          </cell>
        </row>
        <row r="13">
          <cell r="A13" t="str">
            <v xml:space="preserve">     Revisione prezzi anni precedenti - servizi CSL</v>
          </cell>
        </row>
        <row r="14">
          <cell r="A14" t="str">
            <v xml:space="preserve">     Revisione prezzi anno in corso - servizi CSL</v>
          </cell>
        </row>
        <row r="15">
          <cell r="A15" t="str">
            <v>Revisione prezzi per l'anno - servizi CSL</v>
          </cell>
        </row>
        <row r="16">
          <cell r="A16" t="str">
            <v>Costi del personale  interno per i servizi CSL</v>
          </cell>
        </row>
        <row r="17">
          <cell r="A17" t="str">
            <v>Servizi di spurgo pozzetti e pulizia caditoie</v>
          </cell>
        </row>
        <row r="18">
          <cell r="A18" t="str">
            <v>Servizi di pulizia area fiere, feste e manifestazioni</v>
          </cell>
        </row>
        <row r="19">
          <cell r="A19" t="str">
            <v>Servizi di diserbo stradale</v>
          </cell>
        </row>
        <row r="20">
          <cell r="A20" t="str">
            <v>Incremento costi (superamento alea 5% GRUPPO B)</v>
          </cell>
        </row>
        <row r="22">
          <cell r="A22" t="str">
            <v>Costi di raccolta e trasporto indifferenziato</v>
          </cell>
        </row>
        <row r="23">
          <cell r="A23" t="str">
            <v>raccolta e trasporto Ru</v>
          </cell>
        </row>
        <row r="24">
          <cell r="A24" t="str">
            <v>lavaggio cassonetti RU</v>
          </cell>
        </row>
        <row r="25">
          <cell r="A25" t="str">
            <v xml:space="preserve">     Revisione prezzi anni precedenti - servizi CRT</v>
          </cell>
        </row>
        <row r="26">
          <cell r="A26" t="str">
            <v xml:space="preserve">     Revisione prezzi anno in corso - servizi CRT</v>
          </cell>
        </row>
        <row r="27">
          <cell r="A27" t="str">
            <v>Revisione prezzi per l'anno - servizi CRT</v>
          </cell>
        </row>
        <row r="28">
          <cell r="A28" t="str">
            <v>Costi del personale  interno per i servizi CRT</v>
          </cell>
        </row>
        <row r="30">
          <cell r="A30" t="str">
            <v>Costi di trattamento e smaltimento indifferenziato</v>
          </cell>
        </row>
        <row r="31">
          <cell r="A31" t="str">
            <v>costi di trattamento e smaltimento RU</v>
          </cell>
        </row>
        <row r="32">
          <cell r="A32" t="str">
            <v>smaltimento ingombranti non recuperabili stradali</v>
          </cell>
        </row>
        <row r="33">
          <cell r="A33" t="str">
            <v>Smaltimento da errati conferimenti, anomalie laterali e discariche abusive</v>
          </cell>
        </row>
        <row r="34">
          <cell r="A34" t="str">
            <v xml:space="preserve">     manutenzione ordinaria impianti/discariche RU</v>
          </cell>
        </row>
        <row r="35">
          <cell r="A35" t="str">
            <v xml:space="preserve">     manutenzione straordinaria impianti/discariche RU</v>
          </cell>
        </row>
        <row r="36">
          <cell r="A36" t="str">
            <v xml:space="preserve">     Quote annue di rimborso mutui RU</v>
          </cell>
        </row>
        <row r="37">
          <cell r="A37" t="str">
            <v xml:space="preserve">     Quote annue di rimborso mutui - accesi nell'anno RU</v>
          </cell>
        </row>
        <row r="38">
          <cell r="A38" t="str">
            <v xml:space="preserve">     proventi da impianti RU</v>
          </cell>
        </row>
        <row r="39">
          <cell r="A39" t="str">
            <v xml:space="preserve">     costi del personale interno per i servizi di gestione impianti/discariche RU</v>
          </cell>
        </row>
        <row r="40">
          <cell r="A40" t="str">
            <v>Totale costi di gestione impianti attivi di smaltimento RU</v>
          </cell>
        </row>
        <row r="42">
          <cell r="A42" t="str">
            <v>Altri costi di gestione dei rifiuti indifferenziati</v>
          </cell>
        </row>
        <row r="43">
          <cell r="A43" t="str">
            <v>servizi aggiuntivi richiesti dal Comune</v>
          </cell>
        </row>
        <row r="44">
          <cell r="A44" t="str">
            <v>discariche abusive</v>
          </cell>
        </row>
        <row r="45">
          <cell r="A45" t="str">
            <v>anomalie laterali</v>
          </cell>
        </row>
        <row r="46">
          <cell r="A46" t="str">
            <v>Recupero customer care</v>
          </cell>
        </row>
        <row r="47">
          <cell r="A47" t="str">
            <v>Proventi da penali</v>
          </cell>
        </row>
        <row r="48">
          <cell r="A48" t="str">
            <v>Costi del personale interno per i servizi altri costi</v>
          </cell>
        </row>
        <row r="50">
          <cell r="A50" t="str">
            <v>totale costi di gestione dei rifiuti indifferenziati</v>
          </cell>
        </row>
        <row r="52">
          <cell r="A52" t="str">
            <v>COSTI DI GESTIONE RIFIUTI DIFFERENZIATI:</v>
          </cell>
        </row>
        <row r="53">
          <cell r="A53" t="str">
            <v>Costi di raccolta e trasporto</v>
          </cell>
        </row>
        <row r="54">
          <cell r="A54" t="str">
            <v>Costi di raccolta plastica-lattine</v>
          </cell>
        </row>
        <row r="55">
          <cell r="A55" t="str">
            <v>Costi di acquisto dei sacchi per la raccolta plastica</v>
          </cell>
        </row>
        <row r="56">
          <cell r="A56" t="str">
            <v>Costi di raccolta carta e cartone</v>
          </cell>
        </row>
        <row r="57">
          <cell r="A57" t="str">
            <v>Costi di raccolta umido</v>
          </cell>
        </row>
        <row r="58">
          <cell r="A58" t="str">
            <v>Costi di raccolta verde</v>
          </cell>
        </row>
        <row r="59">
          <cell r="A59" t="str">
            <v>Costi di raccolta verde - grossi quantitativi</v>
          </cell>
        </row>
        <row r="60">
          <cell r="A60" t="str">
            <v>Costi di raccolta vetro</v>
          </cell>
        </row>
        <row r="61">
          <cell r="A61" t="str">
            <v>Costi di raccolta ingombranti</v>
          </cell>
        </row>
        <row r="62">
          <cell r="A62" t="str">
            <v>Costi di raccolta aree mercatali</v>
          </cell>
        </row>
        <row r="63">
          <cell r="A63" t="str">
            <v>Costi di raccolta altri recuperabili</v>
          </cell>
        </row>
        <row r="64">
          <cell r="A64" t="str">
            <v>Costi di raccolta RAEE</v>
          </cell>
        </row>
        <row r="65">
          <cell r="A65" t="str">
            <v>Costi di gestione ecostazioni</v>
          </cell>
        </row>
        <row r="66">
          <cell r="A66" t="str">
            <v xml:space="preserve">Costi di trasporto dalle ecostazioni </v>
          </cell>
        </row>
        <row r="67">
          <cell r="A67" t="str">
            <v>Apertura ecostazioni</v>
          </cell>
        </row>
        <row r="68">
          <cell r="A68" t="str">
            <v>adeguamenti sicurezza e prescrizioni impiantistiche per ecostazioni</v>
          </cell>
        </row>
        <row r="69">
          <cell r="A69" t="str">
            <v>Comuni x adeguamenti sicurezza e prescrizioni impiantistiche per ecostazioni</v>
          </cell>
        </row>
        <row r="70">
          <cell r="A70" t="str">
            <v>Regioni x adeguamenti sicurezza e prescrizioni impiantistiche per ecostazioni</v>
          </cell>
        </row>
        <row r="71">
          <cell r="A71" t="str">
            <v>manutenzione ordinaria ecostazioni</v>
          </cell>
        </row>
        <row r="72">
          <cell r="A72" t="str">
            <v>Gestione consegna cassonetti</v>
          </cell>
        </row>
        <row r="73">
          <cell r="A73" t="str">
            <v>lavaggio cassonetti RD</v>
          </cell>
        </row>
        <row r="74">
          <cell r="A74" t="str">
            <v>Servizi personalizzati alle utenze non domestiche</v>
          </cell>
        </row>
        <row r="75">
          <cell r="A75" t="str">
            <v>Costi di trasporto rifiuti</v>
          </cell>
        </row>
        <row r="76">
          <cell r="A76" t="str">
            <v xml:space="preserve">     Revisione prezzi anni precedenti - servizi CRD</v>
          </cell>
        </row>
        <row r="77">
          <cell r="A77" t="str">
            <v xml:space="preserve">     Revisione prezzi anno in corso - servizi CRD</v>
          </cell>
        </row>
        <row r="78">
          <cell r="A78" t="str">
            <v>Revisione prezzi per l'anno - servizi CRT</v>
          </cell>
        </row>
        <row r="79">
          <cell r="A79" t="str">
            <v>Incentivi finanziari su raccolta RD</v>
          </cell>
        </row>
        <row r="80">
          <cell r="A80" t="str">
            <v>Servizi di raccolta rifiuti presso fiere, feste e manifestazioni</v>
          </cell>
        </row>
        <row r="81">
          <cell r="A81" t="str">
            <v>Incremento costi (superamento alea 5% GRUPPO A)</v>
          </cell>
        </row>
        <row r="82">
          <cell r="A82" t="str">
            <v>Costi del personale  interno per i servizi CRD</v>
          </cell>
        </row>
        <row r="84">
          <cell r="A84" t="str">
            <v>Costi di trattamento e riciclo</v>
          </cell>
        </row>
        <row r="85">
          <cell r="A85" t="str">
            <v>Costi di trattamento plastica-lattine</v>
          </cell>
        </row>
        <row r="86">
          <cell r="A86" t="str">
            <v>Contributo CONAI plastica-lattine</v>
          </cell>
        </row>
        <row r="87">
          <cell r="A87" t="str">
            <v xml:space="preserve">     manutenzione ordinaria impianti/discariche plastica lattine</v>
          </cell>
        </row>
        <row r="88">
          <cell r="A88" t="str">
            <v xml:space="preserve">     manutenzione straordinaria impianti/discariche plastica lattine</v>
          </cell>
        </row>
        <row r="89">
          <cell r="A89" t="str">
            <v xml:space="preserve">     Quote annue di rimborso mutui plastica lattine</v>
          </cell>
        </row>
        <row r="90">
          <cell r="A90" t="str">
            <v xml:space="preserve">     Quote annue di rimborso mutui - accesi nell'anno plastica lattine</v>
          </cell>
        </row>
        <row r="91">
          <cell r="A91" t="str">
            <v xml:space="preserve">     proventi da impianti plastica lattine</v>
          </cell>
        </row>
        <row r="92">
          <cell r="A92" t="str">
            <v xml:space="preserve">     costi del personale interno per i servizi di gestione impianti/discariche plastica lattine</v>
          </cell>
        </row>
        <row r="93">
          <cell r="A93" t="str">
            <v>Totale costi di gestione impianti attivi di smaltimento plastica lattine</v>
          </cell>
        </row>
        <row r="94">
          <cell r="A94" t="str">
            <v>Costi di trattamento carta e cartone (contributi passivi e attivi)</v>
          </cell>
        </row>
        <row r="95">
          <cell r="A95" t="str">
            <v>Contributo CONAI carta  e cartone</v>
          </cell>
        </row>
        <row r="96">
          <cell r="A96" t="str">
            <v xml:space="preserve">     manutenzione ordinaria impianti/discariche carta cartone</v>
          </cell>
        </row>
        <row r="97">
          <cell r="A97" t="str">
            <v xml:space="preserve">     manutenzione straordinaria impianti/discariche carta cartone</v>
          </cell>
        </row>
        <row r="98">
          <cell r="A98" t="str">
            <v xml:space="preserve">     Quote annue di rimborso mutui carta cartone</v>
          </cell>
        </row>
        <row r="99">
          <cell r="A99" t="str">
            <v xml:space="preserve">     Quote annue di rimborso mutui - accesi nell'anno carta cartone</v>
          </cell>
        </row>
        <row r="100">
          <cell r="A100" t="str">
            <v xml:space="preserve">     proventi da impianti carta cartone</v>
          </cell>
        </row>
        <row r="101">
          <cell r="A101" t="str">
            <v xml:space="preserve">     costi del personale interno per i servizi di gestione impianti/discariche carta cartone</v>
          </cell>
        </row>
        <row r="102">
          <cell r="A102" t="str">
            <v>Totale costi di gestione impianti attivi di smaltimento carta cartone</v>
          </cell>
        </row>
        <row r="103">
          <cell r="A103" t="str">
            <v>Costi di trattamento umido</v>
          </cell>
        </row>
        <row r="104">
          <cell r="A104" t="str">
            <v xml:space="preserve">     manutenzione ordinaria impianti/discariche umido</v>
          </cell>
        </row>
        <row r="105">
          <cell r="A105" t="str">
            <v xml:space="preserve">     manutenzione straordinaria impianti/discariche umido</v>
          </cell>
        </row>
        <row r="106">
          <cell r="A106" t="str">
            <v xml:space="preserve">     Quote annue di rimborso mutui umido</v>
          </cell>
        </row>
        <row r="107">
          <cell r="A107" t="str">
            <v xml:space="preserve">     Quote annue di rimborso mutui - accesi nell'anno umido</v>
          </cell>
        </row>
        <row r="108">
          <cell r="A108" t="str">
            <v xml:space="preserve">     proventi da impianti umido</v>
          </cell>
        </row>
        <row r="109">
          <cell r="A109" t="str">
            <v xml:space="preserve">     costi del personale interno per i servizi di gestione impianti/discariche umido</v>
          </cell>
        </row>
        <row r="110">
          <cell r="A110" t="str">
            <v>Totale costi di gestione impianti attivi di smaltimento umido</v>
          </cell>
        </row>
        <row r="111">
          <cell r="A111" t="str">
            <v>Costi di trattamento frazione verde</v>
          </cell>
        </row>
        <row r="112">
          <cell r="A112" t="str">
            <v xml:space="preserve">     manutenzione ordinaria impianti/discariche frazione verde</v>
          </cell>
        </row>
        <row r="113">
          <cell r="A113" t="str">
            <v xml:space="preserve">     manutenzione straordinaria impianti/discariche frazione verde</v>
          </cell>
        </row>
        <row r="114">
          <cell r="A114" t="str">
            <v xml:space="preserve">     Quote annue di rimborso mutui frazione verde</v>
          </cell>
        </row>
        <row r="115">
          <cell r="A115" t="str">
            <v xml:space="preserve">     Quote annue di rimborso mutui - accesi nell'anno frazione verde</v>
          </cell>
        </row>
        <row r="116">
          <cell r="A116" t="str">
            <v xml:space="preserve">     proventi da impianti frazione verde</v>
          </cell>
        </row>
        <row r="117">
          <cell r="A117" t="str">
            <v xml:space="preserve">     costi del personale interno per i servizi di gestione impianti/discariche frazione verde</v>
          </cell>
        </row>
        <row r="118">
          <cell r="A118" t="str">
            <v>Totale costi di gestione impianti attivi di smaltimento frazione verde</v>
          </cell>
        </row>
        <row r="119">
          <cell r="A119" t="str">
            <v>Costi di trattamento vetro</v>
          </cell>
        </row>
        <row r="120">
          <cell r="A120" t="str">
            <v>Contributo CONAI vetro</v>
          </cell>
        </row>
        <row r="121">
          <cell r="A121" t="str">
            <v xml:space="preserve">     manutenzione ordinaria impianti/discariche vetro</v>
          </cell>
        </row>
        <row r="122">
          <cell r="A122" t="str">
            <v xml:space="preserve">     manutenzione straordinaria impianti/discariche vetro</v>
          </cell>
        </row>
        <row r="123">
          <cell r="A123" t="str">
            <v xml:space="preserve">     Quote annue di rimborso mutui vetro</v>
          </cell>
        </row>
        <row r="124">
          <cell r="A124" t="str">
            <v xml:space="preserve">     Quote annue di rimborso mutui - accesi nell'anno vetro</v>
          </cell>
        </row>
        <row r="125">
          <cell r="A125" t="str">
            <v xml:space="preserve">     proventi da impianti vetro</v>
          </cell>
        </row>
        <row r="126">
          <cell r="A126" t="str">
            <v xml:space="preserve">     costi del personale interno per i servizi di gestione impianti/discariche vetro</v>
          </cell>
        </row>
        <row r="127">
          <cell r="A127" t="str">
            <v>Totale costi di gestione impianti attivi di smaltimento vetro</v>
          </cell>
        </row>
        <row r="128">
          <cell r="A128" t="str">
            <v>Costi di trattamento ingombranti</v>
          </cell>
        </row>
        <row r="129">
          <cell r="A129" t="str">
            <v>Costi di trattamento frigoriferi, TV, PC</v>
          </cell>
        </row>
        <row r="130">
          <cell r="A130" t="str">
            <v xml:space="preserve">     manutenzione ordinaria impianti/discariche frigoriferi TV PC</v>
          </cell>
        </row>
        <row r="131">
          <cell r="A131" t="str">
            <v xml:space="preserve">     manutenzione straordinaria impianti/discariche frigoriferi TV PC</v>
          </cell>
        </row>
        <row r="132">
          <cell r="A132" t="str">
            <v xml:space="preserve">     Quote annue di rimborso mutui frigoriferi TV PC</v>
          </cell>
        </row>
        <row r="133">
          <cell r="A133" t="str">
            <v xml:space="preserve">     Quote annue di rimborso mutui - accesi nell'anno frigoriferi TV PC</v>
          </cell>
        </row>
        <row r="134">
          <cell r="A134" t="str">
            <v xml:space="preserve">     proventi da impianti frigoriferi TV PC</v>
          </cell>
        </row>
        <row r="135">
          <cell r="A135" t="str">
            <v xml:space="preserve">     costi del personale interno per i servizi di gestione impianti/discariche frigoriferi TV PC</v>
          </cell>
        </row>
        <row r="136">
          <cell r="A136" t="str">
            <v>Totale costi di gestione impianti attivi di smaltimento frigoriferi TV PC</v>
          </cell>
        </row>
        <row r="137">
          <cell r="A137" t="str">
            <v>Costi di trattamento altri recuperabili pericolosi</v>
          </cell>
        </row>
        <row r="138">
          <cell r="A138" t="str">
            <v xml:space="preserve">     manutenzione ordinaria impianti/discariche altri recuperabili pericolosi</v>
          </cell>
        </row>
        <row r="139">
          <cell r="A139" t="str">
            <v xml:space="preserve">     manutenzione straordinaria impianti/discariche altri recuperabili pericolosi</v>
          </cell>
        </row>
        <row r="140">
          <cell r="A140" t="str">
            <v xml:space="preserve">     Quote annue di rimborso mutui altri recuperabili pericolosi</v>
          </cell>
        </row>
        <row r="141">
          <cell r="A141" t="str">
            <v xml:space="preserve">     Quote annue di rimborso mutui - accesi nell'anno altri recuperabili pericolosi</v>
          </cell>
        </row>
        <row r="142">
          <cell r="A142" t="str">
            <v xml:space="preserve">     proventi da impianti altri recuperabili pericolosi</v>
          </cell>
        </row>
        <row r="143">
          <cell r="A143" t="str">
            <v xml:space="preserve">     costi del personale interno per i servizi di gestione impianti/discariche altri recuperabili pericolosi</v>
          </cell>
        </row>
        <row r="144">
          <cell r="A144" t="str">
            <v>Totale costi di gestione impianti attivi di smaltimento altri recuperabili pericolosi</v>
          </cell>
        </row>
        <row r="145">
          <cell r="A145" t="str">
            <v>Costi di trattamento altri recuperabili non pericolosi</v>
          </cell>
        </row>
        <row r="146">
          <cell r="A146" t="str">
            <v xml:space="preserve">     manutenzione ordinaria impianti/discariche altri recuperabili non pericolosi</v>
          </cell>
        </row>
        <row r="147">
          <cell r="A147" t="str">
            <v xml:space="preserve">     manutenzione straordinaria impianti/discariche altri recuperabili non pericolosi</v>
          </cell>
        </row>
        <row r="148">
          <cell r="A148" t="str">
            <v xml:space="preserve">     Quote annue di rimborso mutui altri recuperabili non pericolosi</v>
          </cell>
        </row>
        <row r="149">
          <cell r="A149" t="str">
            <v xml:space="preserve">     Quote annue di rimborso mutui - accesi nell'anno altri recuperabili non pericolosi</v>
          </cell>
        </row>
        <row r="150">
          <cell r="A150" t="str">
            <v xml:space="preserve">     proventi da impianti altri recuperabili non pericolosi</v>
          </cell>
        </row>
        <row r="151">
          <cell r="A151" t="str">
            <v xml:space="preserve">     costi del personale interno per i servizi di gestione impianti/discariche altri recuperabili non pericolosi</v>
          </cell>
        </row>
        <row r="152">
          <cell r="A152" t="str">
            <v>Totale costi di gestione impianti attivi di smaltimento altri recuperabili non pericolosi</v>
          </cell>
        </row>
        <row r="153">
          <cell r="A153" t="str">
            <v>Ricavi legno-metallo</v>
          </cell>
        </row>
        <row r="155">
          <cell r="A155" t="str">
            <v>Totale costi di gestione dei rifiuti differenziati</v>
          </cell>
        </row>
        <row r="157">
          <cell r="A157" t="str">
            <v>TOTALE COSTI OPERATIVI DI GESTIONE (SOMMA COSTO GESTIONE RIFIUTI DIFFERENZIATI ED INDIFFERENZIATI):</v>
          </cell>
        </row>
        <row r="159">
          <cell r="A159" t="str">
            <v>COSTI COMUNI</v>
          </cell>
        </row>
        <row r="160">
          <cell r="A160" t="str">
            <v>Costi amministrativi di accertamento, riscossione, contenzioso</v>
          </cell>
        </row>
        <row r="161">
          <cell r="A161" t="str">
            <v>costi generali di acceramento e contezioso</v>
          </cell>
        </row>
        <row r="162">
          <cell r="A162" t="str">
            <v>spese bancarie x incasso tariffa</v>
          </cell>
        </row>
        <row r="163">
          <cell r="A163" t="str">
            <v>costi riscossione coattivo</v>
          </cell>
        </row>
        <row r="164">
          <cell r="A164" t="str">
            <v>Costi rimborso tariffa</v>
          </cell>
        </row>
        <row r="165">
          <cell r="A165" t="str">
            <v>Accantonamenti al fondo svalutazione crediti anno in corso</v>
          </cell>
        </row>
        <row r="166">
          <cell r="A166" t="str">
            <v>Accantonamenti al fondo svalutazione crediti anni precedenti</v>
          </cell>
        </row>
        <row r="167">
          <cell r="A167" t="str">
            <v>Utilizzo avanzo di amministrazione x fondo svalutazione crediti</v>
          </cell>
        </row>
        <row r="169">
          <cell r="A169" t="str">
            <v>Costi generali di gestione</v>
          </cell>
        </row>
        <row r="170">
          <cell r="A170" t="str">
            <v xml:space="preserve">     costi generali Pegaso</v>
          </cell>
        </row>
        <row r="171">
          <cell r="A171" t="str">
            <v xml:space="preserve">     numero verde</v>
          </cell>
        </row>
        <row r="172">
          <cell r="A172" t="str">
            <v xml:space="preserve">     comunicazione (inclusi calendari)</v>
          </cell>
        </row>
        <row r="173">
          <cell r="A173" t="str">
            <v xml:space="preserve">     costi generali di accertamento e contenzioso</v>
          </cell>
        </row>
        <row r="174">
          <cell r="A174" t="str">
            <v xml:space="preserve">     supporto porta a porta e accertamenti</v>
          </cell>
        </row>
        <row r="175">
          <cell r="A175" t="str">
            <v xml:space="preserve">     costi informatizzazione e banche dati</v>
          </cell>
        </row>
        <row r="176">
          <cell r="A176" t="str">
            <v xml:space="preserve">     costi gestione tariffa</v>
          </cell>
        </row>
        <row r="177">
          <cell r="A177" t="str">
            <v xml:space="preserve">     costi incasso tariffa</v>
          </cell>
        </row>
        <row r="178">
          <cell r="A178" t="str">
            <v xml:space="preserve">     costi gestione ecosportelli (compresi costi della rete e comunali)</v>
          </cell>
        </row>
        <row r="179">
          <cell r="A179" t="str">
            <v xml:space="preserve">     costi di consulenze/caricamento dati</v>
          </cell>
        </row>
        <row r="180">
          <cell r="A180" t="str">
            <v xml:space="preserve">     costi revisione sistema di raccolta</v>
          </cell>
        </row>
        <row r="181">
          <cell r="A181" t="str">
            <v xml:space="preserve">     costo servizio rete</v>
          </cell>
        </row>
        <row r="182">
          <cell r="A182" t="str">
            <v>Canone Pegaso da disciplinare prestazionale</v>
          </cell>
        </row>
        <row r="183">
          <cell r="A183" t="str">
            <v>Prestazioni aggiuntive Pegaso</v>
          </cell>
        </row>
        <row r="184">
          <cell r="A184" t="str">
            <v>personale interno amministrativo di staff</v>
          </cell>
        </row>
        <row r="185">
          <cell r="A185" t="str">
            <v>personale in comando/distacco in altri enti</v>
          </cell>
        </row>
        <row r="186">
          <cell r="A186" t="str">
            <v>altri costi (spese mensa)</v>
          </cell>
        </row>
        <row r="187">
          <cell r="A187" t="str">
            <v>recupero costi buoni mensa</v>
          </cell>
        </row>
        <row r="188">
          <cell r="A188" t="str">
            <v>spese per la formazione</v>
          </cell>
        </row>
        <row r="189">
          <cell r="A189" t="str">
            <v xml:space="preserve">spese per sicurezza </v>
          </cell>
        </row>
        <row r="190">
          <cell r="A190" t="str">
            <v>Compensi CdA</v>
          </cell>
        </row>
        <row r="191">
          <cell r="A191" t="str">
            <v>Rimborso spese viaggi CdA e Assemblea</v>
          </cell>
        </row>
        <row r="192">
          <cell r="A192" t="str">
            <v>Compenso del revisore e del segretario</v>
          </cell>
        </row>
        <row r="193">
          <cell r="A193" t="str">
            <v>utenze (elettricità, gas, ecc.)</v>
          </cell>
        </row>
        <row r="194">
          <cell r="A194" t="str">
            <v>assicurazioni</v>
          </cell>
        </row>
        <row r="195">
          <cell r="A195" t="str">
            <v>Locazioni passive</v>
          </cell>
        </row>
        <row r="196">
          <cell r="A196" t="str">
            <v>Locazioni attive</v>
          </cell>
        </row>
        <row r="197">
          <cell r="A197" t="str">
            <v>materiali di consumo</v>
          </cell>
        </row>
        <row r="198">
          <cell r="A198" t="str">
            <v>spese di rappresentanza</v>
          </cell>
        </row>
        <row r="199">
          <cell r="A199" t="str">
            <v>leasing, altri costi (servizi diversi (con IVA))</v>
          </cell>
        </row>
        <row r="200">
          <cell r="A200" t="str">
            <v>Interessi su mutui</v>
          </cell>
        </row>
        <row r="201">
          <cell r="A201" t="str">
            <v>Interessi passivi su conti correnti</v>
          </cell>
        </row>
        <row r="202">
          <cell r="A202" t="str">
            <v>Interessi passivi su cessioni crediti factor e a fornitori</v>
          </cell>
        </row>
        <row r="203">
          <cell r="A203" t="str">
            <v>interessi attivi figurativi</v>
          </cell>
        </row>
        <row r="204">
          <cell r="A204" t="str">
            <v>tasse tributi</v>
          </cell>
        </row>
        <row r="205">
          <cell r="A205" t="str">
            <v>IRAP</v>
          </cell>
        </row>
        <row r="206">
          <cell r="A206" t="str">
            <v>Collaborazioni</v>
          </cell>
        </row>
        <row r="207">
          <cell r="A207" t="str">
            <v>Consulenze</v>
          </cell>
        </row>
        <row r="208">
          <cell r="A208" t="str">
            <v>Spese legali</v>
          </cell>
        </row>
        <row r="209">
          <cell r="A209" t="str">
            <v>Rimborsi per spese postali</v>
          </cell>
        </row>
        <row r="211">
          <cell r="A211" t="str">
            <v>Costi comuni diversi</v>
          </cell>
        </row>
        <row r="212">
          <cell r="A212" t="str">
            <v>costi mantenimento ATO</v>
          </cell>
        </row>
        <row r="213">
          <cell r="A213" t="str">
            <v>rimborso spese legali</v>
          </cell>
        </row>
        <row r="214">
          <cell r="A214" t="str">
            <v>rimborso ai Comuni per costi indiretti</v>
          </cell>
        </row>
        <row r="215">
          <cell r="A215" t="str">
            <v>proventi vari</v>
          </cell>
        </row>
        <row r="216">
          <cell r="A216" t="str">
            <v>manutenzione ordinaria beni mobili</v>
          </cell>
        </row>
        <row r="217">
          <cell r="A217" t="str">
            <v>manutenzione ordinaria sede</v>
          </cell>
        </row>
        <row r="218">
          <cell r="A218" t="str">
            <v>quota finanziamento per realizzazione nuove ecostazioni</v>
          </cell>
        </row>
        <row r="219">
          <cell r="A219" t="str">
            <v>manutenzione straordinaria sede</v>
          </cell>
        </row>
        <row r="220">
          <cell r="A220" t="str">
            <v>utilizzo avanzo amministrazione x manutenzione straordinaria sede</v>
          </cell>
        </row>
        <row r="221">
          <cell r="A221" t="str">
            <v>acquisti beni mobili vari (quote Pegaso socio privato)</v>
          </cell>
        </row>
        <row r="223">
          <cell r="A223" t="str">
            <v>Costi di conduzione discariche in post mortem e impianti inattivi</v>
          </cell>
        </row>
        <row r="224">
          <cell r="A224" t="str">
            <v>Personale Area Tecnica</v>
          </cell>
        </row>
        <row r="225">
          <cell r="A225" t="str">
            <v>Interessi su mutui</v>
          </cell>
        </row>
        <row r="226">
          <cell r="A226" t="str">
            <v>oneri conduzione ordinaria discariche in post mortem</v>
          </cell>
        </row>
        <row r="227">
          <cell r="A227" t="str">
            <v>Manutenzione ordinaria impianti/discariche</v>
          </cell>
        </row>
        <row r="228">
          <cell r="A228" t="str">
            <v>Manutenzione straordinaria impianti/discariche</v>
          </cell>
        </row>
        <row r="229">
          <cell r="A229" t="str">
            <v>manutenzione ordinaria impianto di Piossasco</v>
          </cell>
        </row>
        <row r="230">
          <cell r="A230" t="str">
            <v>Ammortamenti</v>
          </cell>
        </row>
        <row r="231">
          <cell r="A231" t="str">
            <v>Quota finanziamento Bonifica Beinasco</v>
          </cell>
        </row>
        <row r="232">
          <cell r="A232" t="str">
            <v>Quote finanziamenti accesi nell'anno</v>
          </cell>
        </row>
        <row r="233">
          <cell r="A233" t="str">
            <v>Rimborso manutenzione ordinaria impianto Piossasco</v>
          </cell>
        </row>
        <row r="234">
          <cell r="A234" t="str">
            <v>proventi biogas</v>
          </cell>
        </row>
        <row r="235">
          <cell r="A235" t="str">
            <v>Comuni x oneri conduzione discariche in post mortem</v>
          </cell>
        </row>
        <row r="236">
          <cell r="A236" t="str">
            <v>Contributo Regionale per discariche</v>
          </cell>
        </row>
        <row r="238">
          <cell r="A238" t="str">
            <v>TOTALE COSTI COMUNI:</v>
          </cell>
        </row>
        <row r="240">
          <cell r="A240" t="str">
            <v>COSTI D'USO DEL CAPITALE</v>
          </cell>
        </row>
        <row r="241">
          <cell r="A241" t="str">
            <v>Ammortamenti anno in corso</v>
          </cell>
        </row>
        <row r="242">
          <cell r="A242" t="str">
            <v>Ammortamenti anni precedenti</v>
          </cell>
        </row>
        <row r="243">
          <cell r="A243" t="str">
            <v>Utilizzo avanzo di amministrazione x acquisto beni</v>
          </cell>
        </row>
        <row r="244">
          <cell r="A244" t="str">
            <v>Acquisto beni mobili vari</v>
          </cell>
        </row>
        <row r="245">
          <cell r="A245" t="str">
            <v>Utilizzo avanzo di amministrazione x acquisto beni mobili vari</v>
          </cell>
        </row>
        <row r="246">
          <cell r="A246" t="str">
            <v>Dismissione impianto Piossasco (al netto restituzione Patti Territoriali)</v>
          </cell>
        </row>
        <row r="247">
          <cell r="A247" t="str">
            <v>Accantonamenti</v>
          </cell>
        </row>
        <row r="248">
          <cell r="A248" t="str">
            <v>Remunerazione del capitale/Fondo di riserva</v>
          </cell>
        </row>
        <row r="250">
          <cell r="A250" t="str">
            <v>COSTI D’USO DEL CAPITALE:</v>
          </cell>
        </row>
        <row r="252">
          <cell r="A252" t="str">
            <v>CONTRIBUTI DAI COMUNI</v>
          </cell>
        </row>
        <row r="254">
          <cell r="A254" t="str">
            <v>CONTRIBUTI CONAI</v>
          </cell>
        </row>
        <row r="256">
          <cell r="A256" t="str">
            <v>TOTALE NETTO IMPONIBILE</v>
          </cell>
        </row>
        <row r="258">
          <cell r="A258" t="str">
            <v>INVESTIMENTI STRAORDINARI</v>
          </cell>
        </row>
        <row r="259">
          <cell r="A259" t="str">
            <v>realizzazione nuovi impianti (ecostazioni)</v>
          </cell>
        </row>
        <row r="260">
          <cell r="A260" t="str">
            <v>manutenzione straordinaria sede</v>
          </cell>
        </row>
        <row r="261">
          <cell r="A261" t="str">
            <v>adeguamenti sicurezza e prescrizioni impiantistiche per ecostazioni</v>
          </cell>
        </row>
        <row r="262">
          <cell r="A262" t="str">
            <v>Oneri straordinari manutenzione discariche in post mortem</v>
          </cell>
        </row>
        <row r="263">
          <cell r="A263" t="str">
            <v>acquisto quote TRM</v>
          </cell>
        </row>
        <row r="264">
          <cell r="A264" t="str">
            <v>bonifica Comune di Nichelino (Bonifica Baudino)</v>
          </cell>
        </row>
        <row r="265">
          <cell r="A265" t="str">
            <v>bonifica Comune di Nichelino (Bonifica Morello)</v>
          </cell>
        </row>
        <row r="266">
          <cell r="A266" t="str">
            <v>Messa in sicurezza La Loggia</v>
          </cell>
        </row>
        <row r="267">
          <cell r="A267" t="str">
            <v>partecipazione costituzione fondo dotazione ATO-R</v>
          </cell>
        </row>
        <row r="268">
          <cell r="A268" t="str">
            <v>acquisto beni mobili vari</v>
          </cell>
        </row>
        <row r="270">
          <cell r="A270" t="str">
            <v xml:space="preserve">TOTALE INVESTIMENTI STRAORDINARI </v>
          </cell>
        </row>
        <row r="272">
          <cell r="A272" t="str">
            <v>CONTRIBUTI SU INVESTIMENTI</v>
          </cell>
        </row>
        <row r="273">
          <cell r="A273" t="str">
            <v>Mutui x adeguamenti sicurezza e prescrizioni impiantistiche per ecostazioni</v>
          </cell>
        </row>
        <row r="274">
          <cell r="A274" t="str">
            <v>Comuni x realizzazione nuove ecostazioni</v>
          </cell>
        </row>
        <row r="275">
          <cell r="A275" t="str">
            <v>Regione x realizzazione nuove ecostazioni</v>
          </cell>
        </row>
        <row r="276">
          <cell r="A276" t="str">
            <v>Mutui x realizzazione nuove ecostazioni</v>
          </cell>
        </row>
        <row r="277">
          <cell r="A277" t="str">
            <v>Comuni x adeguamenti sicurezza e prescrizioni impiantistiche per ecostazioni</v>
          </cell>
        </row>
        <row r="278">
          <cell r="A278" t="str">
            <v>Comuni x oneri conduzione discariche in post mortem</v>
          </cell>
        </row>
        <row r="279">
          <cell r="A279" t="str">
            <v>Mutui x oneri straordianri manutenzione discariche in post mortem</v>
          </cell>
        </row>
        <row r="280">
          <cell r="A280" t="str">
            <v>Regione x bonifica Baudino</v>
          </cell>
        </row>
        <row r="281">
          <cell r="A281" t="str">
            <v>Regione x bonifica Morello</v>
          </cell>
        </row>
        <row r="282">
          <cell r="A282" t="str">
            <v>Mutui x messa in sicurezza La Loggia</v>
          </cell>
        </row>
        <row r="283">
          <cell r="A283" t="str">
            <v>Comuni x acquisto beni mobili vari</v>
          </cell>
        </row>
        <row r="285">
          <cell r="A285" t="str">
            <v>TOTALE  CONTRIBUTI SU INVESTIMENTI</v>
          </cell>
        </row>
      </sheetData>
      <sheetData sheetId="25">
        <row r="3">
          <cell r="A3" t="str">
            <v>Denominazione dei costi</v>
          </cell>
          <cell r="B3" t="str">
            <v>BASE</v>
          </cell>
          <cell r="C3" t="str">
            <v>Tipo di costi</v>
          </cell>
          <cell r="D3" t="str">
            <v>TOTALE 2010</v>
          </cell>
          <cell r="F3" t="str">
            <v>% IVA</v>
          </cell>
          <cell r="G3" t="str">
            <v>TOTALE 2010 IVA INCLUSA</v>
          </cell>
          <cell r="H3" t="str">
            <v>BEINASCO</v>
          </cell>
          <cell r="I3" t="str">
            <v>BRUINO</v>
          </cell>
          <cell r="J3" t="str">
            <v>CANDIOLO</v>
          </cell>
          <cell r="K3" t="str">
            <v>CARIGNANO</v>
          </cell>
          <cell r="L3" t="str">
            <v>CASTAGNOLE</v>
          </cell>
          <cell r="M3" t="str">
            <v>LA LOGGIA</v>
          </cell>
          <cell r="N3" t="str">
            <v>LOMBRIASCO</v>
          </cell>
          <cell r="O3" t="str">
            <v>MONCALIERI</v>
          </cell>
          <cell r="P3" t="str">
            <v>NICHELINO</v>
          </cell>
          <cell r="Q3" t="str">
            <v>ORBASSANO</v>
          </cell>
          <cell r="R3" t="str">
            <v>OSASIO</v>
          </cell>
          <cell r="S3" t="str">
            <v>PANCALIERI</v>
          </cell>
          <cell r="T3" t="str">
            <v>PIOBESI</v>
          </cell>
          <cell r="U3" t="str">
            <v>PIOSSASCO</v>
          </cell>
          <cell r="V3" t="str">
            <v>RIVALTA</v>
          </cell>
          <cell r="W3" t="str">
            <v>TROFARELLO</v>
          </cell>
          <cell r="X3" t="str">
            <v>VILLASTELLONE</v>
          </cell>
          <cell r="Y3" t="str">
            <v>VINOVO</v>
          </cell>
          <cell r="Z3" t="str">
            <v>VIRLE</v>
          </cell>
          <cell r="AA3" t="str">
            <v>controllo</v>
          </cell>
          <cell r="AC3" t="str">
            <v>CASTAGNOLE TARSU</v>
          </cell>
          <cell r="AD3" t="str">
            <v>LOMBRIASCO TARSU</v>
          </cell>
          <cell r="AE3" t="str">
            <v>OSASIO TARSU</v>
          </cell>
          <cell r="AF3" t="str">
            <v>PANCALIERI TARSU</v>
          </cell>
          <cell r="AG3" t="str">
            <v>VILLASTELLONE TARSU</v>
          </cell>
          <cell r="AI3" t="str">
            <v>TOTALE PF</v>
          </cell>
        </row>
        <row r="4">
          <cell r="D4" t="str">
            <v>costi</v>
          </cell>
          <cell r="E4" t="str">
            <v>ricavi</v>
          </cell>
          <cell r="H4">
            <v>7.0691913871320108E-2</v>
          </cell>
          <cell r="I4">
            <v>3.3054349389487758E-2</v>
          </cell>
          <cell r="J4">
            <v>2.1901470593952022E-2</v>
          </cell>
          <cell r="K4">
            <v>3.5744412870321061E-2</v>
          </cell>
          <cell r="L4">
            <v>8.4628153147024415E-3</v>
          </cell>
          <cell r="M4">
            <v>3.1635457524597364E-2</v>
          </cell>
          <cell r="N4">
            <v>4.2061397200312545E-3</v>
          </cell>
          <cell r="O4">
            <v>0.2258059500161326</v>
          </cell>
          <cell r="P4">
            <v>0.19022480689464824</v>
          </cell>
          <cell r="Q4">
            <v>8.6509642633618794E-2</v>
          </cell>
          <cell r="R4">
            <v>3.5064122250168129E-3</v>
          </cell>
          <cell r="S4">
            <v>7.7203266949926724E-3</v>
          </cell>
          <cell r="T4">
            <v>1.4220017648682375E-2</v>
          </cell>
          <cell r="U4">
            <v>7.0723012871098528E-2</v>
          </cell>
          <cell r="V4">
            <v>7.4536527718927242E-2</v>
          </cell>
          <cell r="W4">
            <v>4.301769144349895E-2</v>
          </cell>
          <cell r="X4">
            <v>1.8908191865279134E-2</v>
          </cell>
          <cell r="Y4">
            <v>5.4458235986985071E-2</v>
          </cell>
          <cell r="Z4">
            <v>4.6726247167075486E-3</v>
          </cell>
          <cell r="AA4">
            <v>1</v>
          </cell>
          <cell r="AC4">
            <v>8.4628153147024415E-3</v>
          </cell>
          <cell r="AD4">
            <v>4.2061397200312545E-3</v>
          </cell>
          <cell r="AE4">
            <v>3.5064122250168129E-3</v>
          </cell>
          <cell r="AF4">
            <v>7.7203266949926724E-3</v>
          </cell>
          <cell r="AG4">
            <v>1.8908191865279134E-2</v>
          </cell>
        </row>
        <row r="6">
          <cell r="A6" t="str">
            <v>COSTI DI GESTIONE DEI RIFIUTI INDIFFERENZIATI:</v>
          </cell>
        </row>
        <row r="7">
          <cell r="A7" t="str">
            <v>Costi di spazzamento e lavaggio strade</v>
          </cell>
        </row>
        <row r="8">
          <cell r="A8" t="str">
            <v>lavaggio strade</v>
          </cell>
        </row>
        <row r="9">
          <cell r="A9" t="str">
            <v>spazzamento</v>
          </cell>
        </row>
        <row r="10">
          <cell r="A10" t="str">
            <v>pulizia area mercatale</v>
          </cell>
        </row>
        <row r="11">
          <cell r="A11" t="str">
            <v>raccolta foglie</v>
          </cell>
        </row>
        <row r="12">
          <cell r="A12" t="str">
            <v>pulizia aree verdi</v>
          </cell>
        </row>
        <row r="13">
          <cell r="A13" t="str">
            <v xml:space="preserve">     Revisione prezzi anni precedenti - servizi CSL</v>
          </cell>
        </row>
        <row r="14">
          <cell r="A14" t="str">
            <v xml:space="preserve">     Revisione prezzi anno in corso - servizi CSL</v>
          </cell>
        </row>
        <row r="15">
          <cell r="A15" t="str">
            <v>Revisione prezzi per l'anno - servizi CSL</v>
          </cell>
        </row>
        <row r="16">
          <cell r="A16" t="str">
            <v>Costi del personale  interno per i servizi CSL</v>
          </cell>
        </row>
        <row r="17">
          <cell r="A17" t="str">
            <v>Servizi di spurgo pozzetti e pulizia caditoie</v>
          </cell>
        </row>
        <row r="18">
          <cell r="A18" t="str">
            <v>Servizi di pulizia area fiere, feste e manifestazioni</v>
          </cell>
        </row>
        <row r="19">
          <cell r="A19" t="str">
            <v>Servizi di diserbo stradale</v>
          </cell>
        </row>
        <row r="20">
          <cell r="A20" t="str">
            <v>Incremento costi (superamento alea 5% GRUPPO B)</v>
          </cell>
        </row>
        <row r="22">
          <cell r="A22" t="str">
            <v>Costi di raccolta e trasporto indifferenziato</v>
          </cell>
        </row>
        <row r="23">
          <cell r="A23" t="str">
            <v>raccolta e trasporto Ru</v>
          </cell>
        </row>
        <row r="24">
          <cell r="A24" t="str">
            <v>lavaggio cassonetti RU</v>
          </cell>
        </row>
        <row r="25">
          <cell r="A25" t="str">
            <v xml:space="preserve">     Revisione prezzi anni precedenti - servizi CRT</v>
          </cell>
        </row>
        <row r="26">
          <cell r="A26" t="str">
            <v xml:space="preserve">     Revisione prezzi anno in corso - servizi CRT</v>
          </cell>
        </row>
        <row r="27">
          <cell r="A27" t="str">
            <v>Revisione prezzi per l'anno - servizi CRT</v>
          </cell>
        </row>
        <row r="28">
          <cell r="A28" t="str">
            <v>Costi del personale  interno per i servizi CRT</v>
          </cell>
        </row>
        <row r="30">
          <cell r="A30" t="str">
            <v>Costi di trattamento e smaltimento indifferenziato</v>
          </cell>
        </row>
        <row r="31">
          <cell r="A31" t="str">
            <v>costi di trattamento e smaltimento RU</v>
          </cell>
        </row>
        <row r="32">
          <cell r="A32" t="str">
            <v>smaltimento ingombranti non recuperabili stradali</v>
          </cell>
        </row>
        <row r="33">
          <cell r="A33" t="str">
            <v>Smaltimento da errati conferimenti, anomalie laterali e discariche abusive</v>
          </cell>
        </row>
        <row r="34">
          <cell r="A34" t="str">
            <v xml:space="preserve">     manutenzione ordinaria impianti/discariche RU</v>
          </cell>
        </row>
        <row r="35">
          <cell r="A35" t="str">
            <v xml:space="preserve">     manutenzione straordinaria impianti/discariche RU</v>
          </cell>
        </row>
        <row r="36">
          <cell r="A36" t="str">
            <v xml:space="preserve">     Quote annue di rimborso mutui RU</v>
          </cell>
        </row>
        <row r="37">
          <cell r="A37" t="str">
            <v xml:space="preserve">     Quote annue di rimborso mutui - accesi nell'anno RU</v>
          </cell>
        </row>
        <row r="38">
          <cell r="A38" t="str">
            <v xml:space="preserve">     proventi da impianti RU</v>
          </cell>
        </row>
        <row r="39">
          <cell r="A39" t="str">
            <v xml:space="preserve">     costi del personale interno per i servizi di gestione impianti/discariche RU</v>
          </cell>
        </row>
        <row r="40">
          <cell r="A40" t="str">
            <v>Totale costi di gestione impianti attivi di smaltimento RU</v>
          </cell>
        </row>
        <row r="42">
          <cell r="A42" t="str">
            <v>Altri costi di gestione dei rifiuti indifferenziati</v>
          </cell>
        </row>
        <row r="43">
          <cell r="A43" t="str">
            <v>servizi aggiuntivi richiesti dal Comune</v>
          </cell>
        </row>
        <row r="44">
          <cell r="A44" t="str">
            <v>discariche abusive</v>
          </cell>
        </row>
        <row r="45">
          <cell r="A45" t="str">
            <v>anomalie laterali</v>
          </cell>
        </row>
        <row r="46">
          <cell r="A46" t="str">
            <v>Recupero customer care</v>
          </cell>
        </row>
        <row r="47">
          <cell r="A47" t="str">
            <v>Proventi da penali</v>
          </cell>
        </row>
        <row r="48">
          <cell r="A48" t="str">
            <v>Costi del personale interno per i servizi altri costi</v>
          </cell>
        </row>
        <row r="50">
          <cell r="A50" t="str">
            <v>totale costi di gestione dei rifiuti indifferenziati</v>
          </cell>
        </row>
        <row r="52">
          <cell r="A52" t="str">
            <v>COSTI DI GESTIONE RIFIUTI DIFFERENZIATI:</v>
          </cell>
        </row>
        <row r="53">
          <cell r="A53" t="str">
            <v>Costi di raccolta e trasporto</v>
          </cell>
        </row>
        <row r="54">
          <cell r="A54" t="str">
            <v>Costi di raccolta plastica-lattine</v>
          </cell>
        </row>
        <row r="55">
          <cell r="A55" t="str">
            <v>Costi di acquisto dei sacchi per la raccolta plastica</v>
          </cell>
        </row>
        <row r="56">
          <cell r="A56" t="str">
            <v>Costi di raccolta carta e cartone</v>
          </cell>
        </row>
        <row r="57">
          <cell r="A57" t="str">
            <v>Costi di raccolta umido</v>
          </cell>
        </row>
        <row r="58">
          <cell r="A58" t="str">
            <v>Costi di raccolta verde</v>
          </cell>
        </row>
        <row r="59">
          <cell r="A59" t="str">
            <v>Costi di raccolta verde - grossi quantitativi</v>
          </cell>
        </row>
        <row r="60">
          <cell r="A60" t="str">
            <v>Costi di raccolta vetro</v>
          </cell>
        </row>
        <row r="61">
          <cell r="A61" t="str">
            <v>Costi di raccolta ingombranti</v>
          </cell>
        </row>
        <row r="62">
          <cell r="A62" t="str">
            <v>Costi di raccolta aree mercatali</v>
          </cell>
        </row>
        <row r="63">
          <cell r="A63" t="str">
            <v>Costi di raccolta altri recuperabili</v>
          </cell>
        </row>
        <row r="64">
          <cell r="A64" t="str">
            <v>Costi di raccolta RAEE</v>
          </cell>
        </row>
        <row r="65">
          <cell r="A65" t="str">
            <v>Costi di gestione ecostazioni</v>
          </cell>
        </row>
        <row r="66">
          <cell r="A66" t="str">
            <v xml:space="preserve">Costi di trasporto dalle ecostazioni </v>
          </cell>
        </row>
        <row r="67">
          <cell r="A67" t="str">
            <v>Apertura ecostazioni</v>
          </cell>
        </row>
        <row r="68">
          <cell r="A68" t="str">
            <v>adeguamenti sicurezza e prescrizioni impiantistiche per ecostazioni</v>
          </cell>
        </row>
        <row r="69">
          <cell r="A69" t="str">
            <v>Comuni x adeguamenti sicurezza e prescrizioni impiantistiche per ecostazioni</v>
          </cell>
        </row>
        <row r="70">
          <cell r="A70" t="str">
            <v>Regioni x adeguamenti sicurezza e prescrizioni impiantistiche per ecostazioni</v>
          </cell>
        </row>
        <row r="71">
          <cell r="A71" t="str">
            <v>manutenzione ordinaria ecostazioni</v>
          </cell>
        </row>
        <row r="72">
          <cell r="A72" t="str">
            <v>Gestione consegna cassonetti</v>
          </cell>
        </row>
        <row r="73">
          <cell r="A73" t="str">
            <v>lavaggio cassonetti RD</v>
          </cell>
        </row>
        <row r="74">
          <cell r="A74" t="str">
            <v>Servizi personalizzati alle utenze non domestiche</v>
          </cell>
        </row>
        <row r="75">
          <cell r="A75" t="str">
            <v>Costi di trasporto rifiuti</v>
          </cell>
        </row>
        <row r="76">
          <cell r="A76" t="str">
            <v xml:space="preserve">     Revisione prezzi anni precedenti - servizi CRD</v>
          </cell>
        </row>
        <row r="77">
          <cell r="A77" t="str">
            <v xml:space="preserve">     Revisione prezzi anno in corso - servizi CRD</v>
          </cell>
        </row>
        <row r="78">
          <cell r="A78" t="str">
            <v>Revisione prezzi per l'anno - servizi CRT</v>
          </cell>
        </row>
        <row r="79">
          <cell r="A79" t="str">
            <v>Incentivi finanziari su raccolta RD</v>
          </cell>
        </row>
        <row r="80">
          <cell r="A80" t="str">
            <v>Servizi di raccolta rifiuti presso fiere, feste e manifestazioni</v>
          </cell>
        </row>
        <row r="81">
          <cell r="A81" t="str">
            <v>Incremento costi (superamento alea 5% GRUPPO A)</v>
          </cell>
        </row>
        <row r="82">
          <cell r="A82" t="str">
            <v>Costi del personale  interno per i servizi CRD</v>
          </cell>
        </row>
        <row r="84">
          <cell r="A84" t="str">
            <v>Costi di trattamento e riciclo</v>
          </cell>
        </row>
        <row r="85">
          <cell r="A85" t="str">
            <v>Costi di trattamento plastica-lattine</v>
          </cell>
        </row>
        <row r="86">
          <cell r="A86" t="str">
            <v>Contributo CONAI plastica-lattine</v>
          </cell>
        </row>
        <row r="87">
          <cell r="A87" t="str">
            <v xml:space="preserve">     manutenzione ordinaria impianti/discariche plastica lattine</v>
          </cell>
        </row>
        <row r="88">
          <cell r="A88" t="str">
            <v xml:space="preserve">     manutenzione straordinaria impianti/discariche plastica lattine</v>
          </cell>
        </row>
        <row r="89">
          <cell r="A89" t="str">
            <v xml:space="preserve">     Quote annue di rimborso mutui plastica lattine</v>
          </cell>
        </row>
        <row r="90">
          <cell r="A90" t="str">
            <v xml:space="preserve">     Quote annue di rimborso mutui - accesi nell'anno plastica lattine</v>
          </cell>
        </row>
        <row r="91">
          <cell r="A91" t="str">
            <v xml:space="preserve">     proventi da impianti plastica lattine</v>
          </cell>
        </row>
        <row r="92">
          <cell r="A92" t="str">
            <v xml:space="preserve">     costi del personale interno per i servizi di gestione impianti/discariche plastica lattine</v>
          </cell>
        </row>
        <row r="93">
          <cell r="A93" t="str">
            <v>Totale costi di gestione impianti attivi di smaltimento plastica lattine</v>
          </cell>
        </row>
        <row r="94">
          <cell r="A94" t="str">
            <v>Costi di trattamento carta e cartone (contributi passivi e attivi)</v>
          </cell>
        </row>
        <row r="95">
          <cell r="A95" t="str">
            <v>Contributo CONAI carta  e cartone</v>
          </cell>
        </row>
        <row r="96">
          <cell r="A96" t="str">
            <v xml:space="preserve">     manutenzione ordinaria impianti/discariche carta cartone</v>
          </cell>
        </row>
        <row r="97">
          <cell r="A97" t="str">
            <v xml:space="preserve">     manutenzione straordinaria impianti/discariche carta cartone</v>
          </cell>
        </row>
        <row r="98">
          <cell r="A98" t="str">
            <v xml:space="preserve">     Quote annue di rimborso mutui carta cartone</v>
          </cell>
        </row>
        <row r="99">
          <cell r="A99" t="str">
            <v xml:space="preserve">     Quote annue di rimborso mutui - accesi nell'anno carta cartone</v>
          </cell>
        </row>
        <row r="100">
          <cell r="A100" t="str">
            <v xml:space="preserve">     proventi da impianti carta cartone</v>
          </cell>
        </row>
        <row r="101">
          <cell r="A101" t="str">
            <v xml:space="preserve">     costi del personale interno per i servizi di gestione impianti/discariche carta cartone</v>
          </cell>
        </row>
        <row r="102">
          <cell r="A102" t="str">
            <v>Totale costi di gestione impianti attivi di smaltimento carta cartone</v>
          </cell>
        </row>
        <row r="103">
          <cell r="A103" t="str">
            <v>Costi di trattamento umido</v>
          </cell>
        </row>
        <row r="104">
          <cell r="A104" t="str">
            <v xml:space="preserve">     manutenzione ordinaria impianti/discariche umido</v>
          </cell>
        </row>
        <row r="105">
          <cell r="A105" t="str">
            <v xml:space="preserve">     manutenzione straordinaria impianti/discariche umido</v>
          </cell>
        </row>
        <row r="106">
          <cell r="A106" t="str">
            <v xml:space="preserve">     Quote annue di rimborso mutui umido</v>
          </cell>
        </row>
        <row r="107">
          <cell r="A107" t="str">
            <v xml:space="preserve">     Quote annue di rimborso mutui - accesi nell'anno umido</v>
          </cell>
        </row>
        <row r="108">
          <cell r="A108" t="str">
            <v xml:space="preserve">     proventi da impianti umido</v>
          </cell>
        </row>
        <row r="109">
          <cell r="A109" t="str">
            <v xml:space="preserve">     costi del personale interno per i servizi di gestione impianti/discariche umido</v>
          </cell>
        </row>
        <row r="110">
          <cell r="A110" t="str">
            <v>Totale costi di gestione impianti attivi di smaltimento umido</v>
          </cell>
        </row>
        <row r="111">
          <cell r="A111" t="str">
            <v>Costi di trattamento frazione verde</v>
          </cell>
        </row>
        <row r="112">
          <cell r="A112" t="str">
            <v xml:space="preserve">     manutenzione ordinaria impianti/discariche frazione verde</v>
          </cell>
        </row>
        <row r="113">
          <cell r="A113" t="str">
            <v xml:space="preserve">     manutenzione straordinaria impianti/discariche frazione verde</v>
          </cell>
        </row>
        <row r="114">
          <cell r="A114" t="str">
            <v xml:space="preserve">     Quote annue di rimborso mutui frazione verde</v>
          </cell>
        </row>
        <row r="115">
          <cell r="A115" t="str">
            <v xml:space="preserve">     Quote annue di rimborso mutui - accesi nell'anno frazione verde</v>
          </cell>
        </row>
        <row r="116">
          <cell r="A116" t="str">
            <v xml:space="preserve">     proventi da impianti frazione verde</v>
          </cell>
        </row>
        <row r="117">
          <cell r="A117" t="str">
            <v xml:space="preserve">     costi del personale interno per i servizi di gestione impianti/discariche frazione verde</v>
          </cell>
        </row>
        <row r="118">
          <cell r="A118" t="str">
            <v>Totale costi di gestione impianti attivi di smaltimento frazione verde</v>
          </cell>
        </row>
        <row r="119">
          <cell r="A119" t="str">
            <v>Costi di trattamento vetro</v>
          </cell>
        </row>
        <row r="120">
          <cell r="A120" t="str">
            <v>Contributo CONAI vetro</v>
          </cell>
        </row>
        <row r="121">
          <cell r="A121" t="str">
            <v xml:space="preserve">     manutenzione ordinaria impianti/discariche vetro</v>
          </cell>
        </row>
        <row r="122">
          <cell r="A122" t="str">
            <v xml:space="preserve">     manutenzione straordinaria impianti/discariche vetro</v>
          </cell>
        </row>
        <row r="123">
          <cell r="A123" t="str">
            <v xml:space="preserve">     Quote annue di rimborso mutui vetro</v>
          </cell>
        </row>
        <row r="124">
          <cell r="A124" t="str">
            <v xml:space="preserve">     Quote annue di rimborso mutui - accesi nell'anno vetro</v>
          </cell>
        </row>
        <row r="125">
          <cell r="A125" t="str">
            <v xml:space="preserve">     proventi da impianti vetro</v>
          </cell>
        </row>
        <row r="126">
          <cell r="A126" t="str">
            <v xml:space="preserve">     costi del personale interno per i servizi di gestione impianti/discariche vetro</v>
          </cell>
        </row>
        <row r="127">
          <cell r="A127" t="str">
            <v>Totale costi di gestione impianti attivi di smaltimento vetro</v>
          </cell>
        </row>
        <row r="128">
          <cell r="A128" t="str">
            <v>Costi di trattamento ingombranti</v>
          </cell>
        </row>
        <row r="129">
          <cell r="A129" t="str">
            <v>Costi di trattamento frigoriferi, TV, PC</v>
          </cell>
        </row>
        <row r="130">
          <cell r="A130" t="str">
            <v xml:space="preserve">     manutenzione ordinaria impianti/discariche frigoriferi TV PC</v>
          </cell>
        </row>
        <row r="131">
          <cell r="A131" t="str">
            <v xml:space="preserve">     manutenzione straordinaria impianti/discariche frigoriferi TV PC</v>
          </cell>
        </row>
        <row r="132">
          <cell r="A132" t="str">
            <v xml:space="preserve">     Quote annue di rimborso mutui frigoriferi TV PC</v>
          </cell>
        </row>
        <row r="133">
          <cell r="A133" t="str">
            <v xml:space="preserve">     Quote annue di rimborso mutui - accesi nell'anno frigoriferi TV PC</v>
          </cell>
        </row>
        <row r="134">
          <cell r="A134" t="str">
            <v xml:space="preserve">     proventi da impianti frigoriferi TV PC</v>
          </cell>
        </row>
        <row r="135">
          <cell r="A135" t="str">
            <v xml:space="preserve">     costi del personale interno per i servizi di gestione impianti/discariche frigoriferi TV PC</v>
          </cell>
        </row>
        <row r="136">
          <cell r="A136" t="str">
            <v>Totale costi di gestione impianti attivi di smaltimento frigoriferi TV PC</v>
          </cell>
        </row>
        <row r="137">
          <cell r="A137" t="str">
            <v>Costi di trattamento altri recuperabili pericolosi</v>
          </cell>
        </row>
        <row r="138">
          <cell r="A138" t="str">
            <v xml:space="preserve">     manutenzione ordinaria impianti/discariche altri recuperabili pericolosi</v>
          </cell>
        </row>
        <row r="139">
          <cell r="A139" t="str">
            <v xml:space="preserve">     manutenzione straordinaria impianti/discariche altri recuperabili pericolosi</v>
          </cell>
        </row>
        <row r="140">
          <cell r="A140" t="str">
            <v xml:space="preserve">     Quote annue di rimborso mutui altri recuperabili pericolosi</v>
          </cell>
        </row>
        <row r="141">
          <cell r="A141" t="str">
            <v xml:space="preserve">     Quote annue di rimborso mutui - accesi nell'anno altri recuperabili pericolosi</v>
          </cell>
        </row>
        <row r="142">
          <cell r="A142" t="str">
            <v xml:space="preserve">     proventi da impianti altri recuperabili pericolosi</v>
          </cell>
        </row>
        <row r="143">
          <cell r="A143" t="str">
            <v xml:space="preserve">     costi del personale interno per i servizi di gestione impianti/discariche altri recuperabili pericolosi</v>
          </cell>
        </row>
        <row r="144">
          <cell r="A144" t="str">
            <v>Totale costi di gestione impianti attivi di smaltimento altri recuperabili pericolosi</v>
          </cell>
        </row>
        <row r="145">
          <cell r="A145" t="str">
            <v>Costi di trattamento altri recuperabili non pericolosi</v>
          </cell>
        </row>
        <row r="146">
          <cell r="A146" t="str">
            <v xml:space="preserve">     manutenzione ordinaria impianti/discariche altri recuperabili non pericolosi</v>
          </cell>
        </row>
        <row r="147">
          <cell r="A147" t="str">
            <v xml:space="preserve">     manutenzione straordinaria impianti/discariche altri recuperabili non pericolosi</v>
          </cell>
        </row>
        <row r="148">
          <cell r="A148" t="str">
            <v xml:space="preserve">     Quote annue di rimborso mutui altri recuperabili non pericolosi</v>
          </cell>
        </row>
        <row r="149">
          <cell r="A149" t="str">
            <v xml:space="preserve">     Quote annue di rimborso mutui - accesi nell'anno altri recuperabili non pericolosi</v>
          </cell>
        </row>
        <row r="150">
          <cell r="A150" t="str">
            <v xml:space="preserve">     proventi da impianti altri recuperabili non pericolosi</v>
          </cell>
        </row>
        <row r="151">
          <cell r="A151" t="str">
            <v xml:space="preserve">     costi del personale interno per i servizi di gestione impianti/discariche altri recuperabili non pericolosi</v>
          </cell>
        </row>
        <row r="152">
          <cell r="A152" t="str">
            <v>Totale costi di gestione impianti attivi di smaltimento altri recuperabili non pericolosi</v>
          </cell>
        </row>
        <row r="153">
          <cell r="A153" t="str">
            <v>Ricavi legno-metallo</v>
          </cell>
        </row>
        <row r="155">
          <cell r="A155" t="str">
            <v>Totale costi di gestione dei rifiuti differenziati</v>
          </cell>
        </row>
        <row r="157">
          <cell r="A157" t="str">
            <v>TOTALE COSTI OPERATIVI DI GESTIONE (SOMMA COSTO GESTIONE RIFIUTI DIFFERENZIATI ED INDIFFERENZIATI):</v>
          </cell>
        </row>
        <row r="159">
          <cell r="A159" t="str">
            <v>COSTI COMUNI</v>
          </cell>
        </row>
        <row r="160">
          <cell r="A160" t="str">
            <v>Costi amministrativi di accertamento, riscossione, contenzioso</v>
          </cell>
        </row>
        <row r="161">
          <cell r="A161" t="str">
            <v>costi generali di acceramento e contezioso</v>
          </cell>
        </row>
        <row r="162">
          <cell r="A162" t="str">
            <v>spese bancarie x incasso tariffa</v>
          </cell>
        </row>
        <row r="163">
          <cell r="A163" t="str">
            <v>costi riscossione coattivo</v>
          </cell>
        </row>
        <row r="164">
          <cell r="A164" t="str">
            <v>Costi rimborso tariffa</v>
          </cell>
        </row>
        <row r="165">
          <cell r="A165" t="str">
            <v>Accantonamenti al fondo svalutazione crediti anno in corso</v>
          </cell>
        </row>
        <row r="166">
          <cell r="A166" t="str">
            <v>Recupero fondo svalutazione crediti aa.pp.</v>
          </cell>
        </row>
        <row r="167">
          <cell r="A167" t="str">
            <v>Ripiano perdita d'esercizio anno 2008</v>
          </cell>
        </row>
        <row r="169">
          <cell r="A169" t="str">
            <v>Costi generali di gestione</v>
          </cell>
        </row>
        <row r="170">
          <cell r="A170" t="str">
            <v xml:space="preserve">     costi generali Pegaso</v>
          </cell>
        </row>
        <row r="171">
          <cell r="A171" t="str">
            <v xml:space="preserve">     numero verde</v>
          </cell>
        </row>
        <row r="172">
          <cell r="A172" t="str">
            <v xml:space="preserve">     comunicazione (inclusi calendari)</v>
          </cell>
        </row>
        <row r="173">
          <cell r="A173" t="str">
            <v xml:space="preserve">     costi generali di accertamento e contenzioso</v>
          </cell>
        </row>
        <row r="174">
          <cell r="A174" t="str">
            <v xml:space="preserve">     supporto porta a porta e accertamenti</v>
          </cell>
        </row>
        <row r="175">
          <cell r="A175" t="str">
            <v xml:space="preserve">     costi informatizzazione e banche dati</v>
          </cell>
        </row>
        <row r="176">
          <cell r="A176" t="str">
            <v xml:space="preserve">     costi gestione tariffa</v>
          </cell>
        </row>
        <row r="177">
          <cell r="A177" t="str">
            <v xml:space="preserve">     costi incasso tariffa</v>
          </cell>
        </row>
        <row r="178">
          <cell r="A178" t="str">
            <v xml:space="preserve">     costi gestione ecosportelli (compresi costi della rete e comunali)</v>
          </cell>
        </row>
        <row r="179">
          <cell r="A179" t="str">
            <v xml:space="preserve">     costi di consulenze/caricamento dati</v>
          </cell>
        </row>
        <row r="180">
          <cell r="A180" t="str">
            <v xml:space="preserve">     costi revisione sistema di raccolta</v>
          </cell>
        </row>
        <row r="181">
          <cell r="A181" t="str">
            <v xml:space="preserve">     costo servizio rete</v>
          </cell>
        </row>
        <row r="182">
          <cell r="A182" t="str">
            <v>Canone Pegaso da disciplinare prestazionale</v>
          </cell>
        </row>
        <row r="183">
          <cell r="A183" t="str">
            <v>Prestazioni aggiuntive Pegaso</v>
          </cell>
        </row>
        <row r="184">
          <cell r="A184" t="str">
            <v>personale interno amministrativo di staff</v>
          </cell>
        </row>
        <row r="185">
          <cell r="A185" t="str">
            <v>personale in comando/distacco in altri enti</v>
          </cell>
        </row>
        <row r="186">
          <cell r="A186" t="str">
            <v>altri costi (spese mensa)</v>
          </cell>
        </row>
        <row r="187">
          <cell r="A187" t="str">
            <v>recupero costi buoni mensa</v>
          </cell>
        </row>
        <row r="188">
          <cell r="A188" t="str">
            <v>spese per la formazione</v>
          </cell>
        </row>
        <row r="189">
          <cell r="A189" t="str">
            <v xml:space="preserve">spese per sicurezza </v>
          </cell>
        </row>
        <row r="190">
          <cell r="A190" t="str">
            <v>Compensi CdA</v>
          </cell>
        </row>
        <row r="191">
          <cell r="A191" t="str">
            <v>Rimborso spese viaggi CdA e Assemblea</v>
          </cell>
        </row>
        <row r="192">
          <cell r="A192" t="str">
            <v>Compenso del revisore e del segretario</v>
          </cell>
        </row>
        <row r="193">
          <cell r="A193" t="str">
            <v>utenze (elettricità, gas, ecc.)</v>
          </cell>
        </row>
        <row r="194">
          <cell r="A194" t="str">
            <v>assicurazioni</v>
          </cell>
        </row>
        <row r="195">
          <cell r="A195" t="str">
            <v>Locazioni passive</v>
          </cell>
        </row>
        <row r="196">
          <cell r="A196" t="str">
            <v>Locazioni attive</v>
          </cell>
        </row>
        <row r="197">
          <cell r="A197" t="str">
            <v>materiali di consumo</v>
          </cell>
        </row>
        <row r="198">
          <cell r="A198" t="str">
            <v>spese di rappresentanza</v>
          </cell>
        </row>
        <row r="199">
          <cell r="A199" t="str">
            <v>leasing, altri costi (servizi diversi (con IVA))</v>
          </cell>
        </row>
        <row r="200">
          <cell r="A200" t="str">
            <v>Interessi su mutui</v>
          </cell>
        </row>
        <row r="201">
          <cell r="A201" t="str">
            <v>Interessi passivi su conti correnti</v>
          </cell>
        </row>
        <row r="202">
          <cell r="A202" t="str">
            <v>Interessi passivi su cessioni crediti factor e a fornitori</v>
          </cell>
        </row>
        <row r="203">
          <cell r="A203" t="str">
            <v>interessi attivi figurativi</v>
          </cell>
        </row>
        <row r="204">
          <cell r="A204" t="str">
            <v>tasse tributi</v>
          </cell>
        </row>
        <row r="205">
          <cell r="A205" t="str">
            <v>IRAP</v>
          </cell>
        </row>
        <row r="206">
          <cell r="A206" t="str">
            <v>Collaborazioni</v>
          </cell>
        </row>
        <row r="207">
          <cell r="A207" t="str">
            <v>Consulenze</v>
          </cell>
        </row>
        <row r="208">
          <cell r="A208" t="str">
            <v>Spese legali</v>
          </cell>
        </row>
        <row r="209">
          <cell r="A209" t="str">
            <v>Rimborsi per spese postali</v>
          </cell>
        </row>
        <row r="211">
          <cell r="A211" t="str">
            <v>Costi comuni diversi</v>
          </cell>
        </row>
        <row r="212">
          <cell r="A212" t="str">
            <v>costi mantenimento ATO</v>
          </cell>
        </row>
        <row r="213">
          <cell r="A213" t="str">
            <v>rimborso spese legali</v>
          </cell>
        </row>
        <row r="214">
          <cell r="A214" t="str">
            <v>rimborso ai Comuni per costi indiretti</v>
          </cell>
        </row>
        <row r="215">
          <cell r="A215" t="str">
            <v>proventi vari</v>
          </cell>
        </row>
        <row r="216">
          <cell r="A216" t="str">
            <v>manutenzione ordinaria beni mobili</v>
          </cell>
        </row>
        <row r="217">
          <cell r="A217" t="str">
            <v>manutenzione ordinaria sede</v>
          </cell>
        </row>
        <row r="218">
          <cell r="A218" t="str">
            <v>quota finanziamento per realizzazione nuove ecostazioni</v>
          </cell>
        </row>
        <row r="219">
          <cell r="A219" t="str">
            <v>manutenzione straordinaria sede</v>
          </cell>
        </row>
        <row r="220">
          <cell r="A220" t="str">
            <v>utilizzo avanzo amministrazione x manutenzione straordinaria sede</v>
          </cell>
        </row>
        <row r="221">
          <cell r="A221" t="str">
            <v>acquisti beni mobili vari</v>
          </cell>
        </row>
        <row r="223">
          <cell r="A223" t="str">
            <v>Costi di conduzione discariche in post mortem e impianti inattivi</v>
          </cell>
        </row>
        <row r="224">
          <cell r="A224" t="str">
            <v>Personale Area Tecnica</v>
          </cell>
        </row>
        <row r="225">
          <cell r="A225" t="str">
            <v>Interessi su mutui</v>
          </cell>
        </row>
        <row r="226">
          <cell r="A226" t="str">
            <v>oneri conduzione ordinaria discariche in post mortem</v>
          </cell>
        </row>
        <row r="227">
          <cell r="A227" t="str">
            <v>Manutenzione ordinaria impianti/discariche</v>
          </cell>
        </row>
        <row r="228">
          <cell r="A228" t="str">
            <v>Manutenzione straordinaria impianti/discariche</v>
          </cell>
        </row>
        <row r="229">
          <cell r="A229" t="str">
            <v>manutenzione ordinaria impianto di Piossasco</v>
          </cell>
        </row>
        <row r="230">
          <cell r="A230" t="str">
            <v>Ammortamenti</v>
          </cell>
        </row>
        <row r="231">
          <cell r="A231" t="str">
            <v>Quota finanziamento Bonifica Beinasco</v>
          </cell>
        </row>
        <row r="232">
          <cell r="A232" t="str">
            <v>Quote finanziamenti accesi nell'anno</v>
          </cell>
        </row>
        <row r="233">
          <cell r="A233" t="str">
            <v>Rimborso manutenzione ordinaria impianto Piossasco</v>
          </cell>
        </row>
        <row r="234">
          <cell r="A234" t="str">
            <v>proventi biogas</v>
          </cell>
        </row>
        <row r="235">
          <cell r="A235" t="str">
            <v>Comuni x oneri conduzione discariche in post mortem</v>
          </cell>
        </row>
        <row r="236">
          <cell r="A236" t="str">
            <v>Contributo Regionale per discariche</v>
          </cell>
        </row>
        <row r="238">
          <cell r="A238" t="str">
            <v>TOTALE COSTI COMUNI:</v>
          </cell>
        </row>
        <row r="240">
          <cell r="A240" t="str">
            <v>COSTI D'USO DEL CAPITALE</v>
          </cell>
        </row>
        <row r="241">
          <cell r="A241" t="str">
            <v>Ammortamenti anno in corso</v>
          </cell>
        </row>
        <row r="242">
          <cell r="A242" t="str">
            <v>Ammortamenti anni precedenti</v>
          </cell>
        </row>
        <row r="243">
          <cell r="A243" t="str">
            <v>Utilizzo avanzo di amministrazione x acquisto beni</v>
          </cell>
        </row>
        <row r="244">
          <cell r="A244" t="str">
            <v>Acquisto beni mobili vari</v>
          </cell>
        </row>
        <row r="245">
          <cell r="A245" t="str">
            <v>Utilizzo avanzo di amministrazione x acquisto beni mobili vari</v>
          </cell>
        </row>
        <row r="246">
          <cell r="A246" t="str">
            <v>Dismissione impianto Piossasco (al netto restituzione Patti Territoriali)</v>
          </cell>
        </row>
        <row r="247">
          <cell r="A247" t="str">
            <v>Accantonamenti</v>
          </cell>
        </row>
        <row r="248">
          <cell r="A248" t="str">
            <v>Remunerazione del capitale/Fondo di riserva</v>
          </cell>
        </row>
        <row r="250">
          <cell r="A250" t="str">
            <v>COSTI D’USO DEL CAPITALE:</v>
          </cell>
        </row>
        <row r="252">
          <cell r="A252" t="str">
            <v>CONTRIBUTI DAI COMUNI</v>
          </cell>
        </row>
        <row r="254">
          <cell r="A254" t="str">
            <v>CONTRIBUTI CONAI</v>
          </cell>
        </row>
        <row r="256">
          <cell r="A256" t="str">
            <v>TOTALE NETTO IMPONIBILE</v>
          </cell>
        </row>
        <row r="258">
          <cell r="A258" t="str">
            <v>INVESTIMENTI STRAORDINARI</v>
          </cell>
        </row>
        <row r="259">
          <cell r="A259" t="str">
            <v>realizzazione nuovi impianti (ecostazioni)</v>
          </cell>
        </row>
        <row r="260">
          <cell r="A260" t="str">
            <v>manutenzione straordinaria sede</v>
          </cell>
        </row>
        <row r="261">
          <cell r="A261" t="str">
            <v>adeguamenti sicurezza e prescrizioni impiantistiche per ecostazioni</v>
          </cell>
        </row>
        <row r="262">
          <cell r="A262" t="str">
            <v>Oneri straordinari manutenzione discariche in post mortem</v>
          </cell>
        </row>
        <row r="263">
          <cell r="A263" t="str">
            <v>acquisto quote TRM</v>
          </cell>
        </row>
        <row r="264">
          <cell r="A264" t="str">
            <v>bonifica Comune di Nichelino (Bonifica Baudino)</v>
          </cell>
        </row>
        <row r="265">
          <cell r="A265" t="str">
            <v>bonifica Comune di Nichelino (Bonifica Morello)</v>
          </cell>
        </row>
        <row r="266">
          <cell r="A266" t="str">
            <v>Messa in sicurezza La Loggia</v>
          </cell>
        </row>
        <row r="267">
          <cell r="A267" t="str">
            <v>partecipazione costituzione fondo dotazione ATO-R</v>
          </cell>
        </row>
        <row r="268">
          <cell r="A268" t="str">
            <v>acquisto beni mobili vari</v>
          </cell>
        </row>
        <row r="270">
          <cell r="A270" t="str">
            <v xml:space="preserve">TOTALE INVESTIMENTI STRAORDINARI </v>
          </cell>
        </row>
        <row r="272">
          <cell r="A272" t="str">
            <v>CONTRIBUTI SU INVESTIMENTI</v>
          </cell>
        </row>
        <row r="273">
          <cell r="A273" t="str">
            <v>Mutui x adeguamenti sicurezza e prescrizioni impiantistiche per ecostazioni</v>
          </cell>
        </row>
        <row r="274">
          <cell r="A274" t="str">
            <v>Comuni x realizzazione nuove ecostazioni</v>
          </cell>
        </row>
        <row r="275">
          <cell r="A275" t="str">
            <v>Regione x realizzazione nuove ecostazioni</v>
          </cell>
        </row>
        <row r="276">
          <cell r="A276" t="str">
            <v>Mutui x realizzazione nuove ecostazioni</v>
          </cell>
        </row>
        <row r="277">
          <cell r="A277" t="str">
            <v>Comuni x adeguamenti sicurezza e prescrizioni impiantistiche per ecostazioni</v>
          </cell>
        </row>
        <row r="278">
          <cell r="A278" t="str">
            <v>Comuni x oneri conduzione discariche in post mortem</v>
          </cell>
        </row>
        <row r="279">
          <cell r="A279" t="str">
            <v>Mutui x oneri straordianri manutenzione discariche in post mortem</v>
          </cell>
        </row>
        <row r="280">
          <cell r="A280" t="str">
            <v>Regione x bonifica Baudino</v>
          </cell>
        </row>
        <row r="281">
          <cell r="A281" t="str">
            <v>Regione x bonifica Morello</v>
          </cell>
        </row>
        <row r="282">
          <cell r="A282" t="str">
            <v>Mutui x messa in sicurezza La Loggia</v>
          </cell>
        </row>
        <row r="283">
          <cell r="A283" t="str">
            <v>Comuni x acquisto beni mobili vari</v>
          </cell>
        </row>
        <row r="285">
          <cell r="A285" t="str">
            <v>TOTALE  CONTRIBUTI SU INVESTIMENTI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3"/>
  <sheetViews>
    <sheetView tabSelected="1" zoomScale="90" zoomScaleNormal="90" workbookViewId="0">
      <pane ySplit="4" topLeftCell="A239" activePane="bottomLeft" state="frozen"/>
      <selection activeCell="B1" sqref="B1"/>
      <selection pane="bottomLeft" activeCell="N289" sqref="N289"/>
    </sheetView>
  </sheetViews>
  <sheetFormatPr defaultColWidth="11.5703125" defaultRowHeight="12"/>
  <cols>
    <col min="1" max="1" width="23.85546875" style="1" hidden="1" customWidth="1"/>
    <col min="2" max="2" width="86.7109375" style="159" bestFit="1" customWidth="1"/>
    <col min="3" max="3" width="4.140625" style="159" bestFit="1" customWidth="1"/>
    <col min="4" max="4" width="14.7109375" style="153" customWidth="1"/>
    <col min="5" max="5" width="4.140625" style="159" hidden="1" customWidth="1"/>
    <col min="6" max="6" width="14.7109375" style="153" customWidth="1"/>
    <col min="7" max="7" width="3" style="153" customWidth="1"/>
    <col min="8" max="8" width="14.7109375" style="153" hidden="1" customWidth="1"/>
    <col min="9" max="9" width="4.140625" style="159" hidden="1" customWidth="1"/>
    <col min="10" max="10" width="14.7109375" style="153" hidden="1" customWidth="1"/>
    <col min="11" max="11" width="3.28515625" style="153" customWidth="1"/>
    <col min="12" max="12" width="14.7109375" style="14" customWidth="1"/>
    <col min="13" max="13" width="4.140625" style="159" hidden="1" customWidth="1"/>
    <col min="14" max="14" width="14.7109375" style="153" customWidth="1"/>
    <col min="15" max="15" width="3.28515625" style="153" hidden="1" customWidth="1"/>
    <col min="16" max="16" width="11.85546875" style="14" hidden="1" customWidth="1"/>
    <col min="17" max="17" width="4.140625" style="159" hidden="1" customWidth="1"/>
    <col min="18" max="18" width="11.85546875" style="153" hidden="1" customWidth="1"/>
    <col min="19" max="19" width="11.28515625" style="14" bestFit="1" customWidth="1"/>
    <col min="20" max="34" width="8.7109375" style="14" customWidth="1"/>
    <col min="35" max="16384" width="11.5703125" style="14"/>
  </cols>
  <sheetData>
    <row r="1" spans="1:18" s="5" customFormat="1" ht="15.7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M1" s="4"/>
      <c r="N1" s="6"/>
      <c r="O1" s="4"/>
      <c r="Q1" s="4"/>
      <c r="R1" s="6"/>
    </row>
    <row r="2" spans="1:18" s="5" customFormat="1" ht="15.75">
      <c r="A2" s="1"/>
      <c r="B2" s="7" t="s">
        <v>1</v>
      </c>
      <c r="C2" s="3"/>
      <c r="D2" s="8"/>
      <c r="E2" s="4"/>
      <c r="F2" s="8"/>
      <c r="G2" s="8"/>
      <c r="H2" s="8"/>
      <c r="I2" s="4"/>
      <c r="J2" s="8"/>
      <c r="K2" s="8"/>
      <c r="M2" s="4"/>
      <c r="N2" s="8"/>
      <c r="O2" s="8"/>
      <c r="Q2" s="4"/>
      <c r="R2" s="8"/>
    </row>
    <row r="3" spans="1:18" ht="48.75">
      <c r="B3" s="9" t="s">
        <v>2</v>
      </c>
      <c r="C3" s="10" t="s">
        <v>3</v>
      </c>
      <c r="D3" s="11" t="s">
        <v>4</v>
      </c>
      <c r="E3" s="12" t="s">
        <v>5</v>
      </c>
      <c r="F3" s="11" t="s">
        <v>6</v>
      </c>
      <c r="G3" s="13"/>
      <c r="H3" s="11" t="s">
        <v>7</v>
      </c>
      <c r="I3" s="12" t="s">
        <v>5</v>
      </c>
      <c r="J3" s="11" t="s">
        <v>8</v>
      </c>
      <c r="K3" s="13"/>
      <c r="L3" s="11" t="s">
        <v>9</v>
      </c>
      <c r="M3" s="12" t="s">
        <v>5</v>
      </c>
      <c r="N3" s="11" t="s">
        <v>10</v>
      </c>
      <c r="O3" s="13"/>
      <c r="P3" s="11" t="s">
        <v>11</v>
      </c>
      <c r="Q3" s="12" t="s">
        <v>5</v>
      </c>
      <c r="R3" s="11" t="s">
        <v>12</v>
      </c>
    </row>
    <row r="4" spans="1:18">
      <c r="B4" s="15"/>
      <c r="C4" s="16"/>
      <c r="D4" s="17" t="s">
        <v>13</v>
      </c>
      <c r="E4" s="17"/>
      <c r="F4" s="17" t="s">
        <v>14</v>
      </c>
      <c r="G4" s="18"/>
      <c r="H4" s="17" t="s">
        <v>13</v>
      </c>
      <c r="I4" s="17"/>
      <c r="J4" s="17" t="s">
        <v>14</v>
      </c>
      <c r="K4" s="19"/>
      <c r="L4" s="17" t="s">
        <v>13</v>
      </c>
      <c r="M4" s="17"/>
      <c r="N4" s="17" t="s">
        <v>14</v>
      </c>
      <c r="O4" s="18"/>
      <c r="P4" s="17" t="s">
        <v>15</v>
      </c>
      <c r="Q4" s="17"/>
      <c r="R4" s="17" t="s">
        <v>15</v>
      </c>
    </row>
    <row r="5" spans="1:18">
      <c r="B5" s="20" t="s">
        <v>16</v>
      </c>
      <c r="C5" s="21"/>
      <c r="D5" s="22"/>
      <c r="E5" s="23"/>
      <c r="F5" s="22"/>
      <c r="G5" s="22"/>
      <c r="H5" s="22"/>
      <c r="I5" s="23"/>
      <c r="J5" s="22"/>
      <c r="K5" s="24"/>
      <c r="L5" s="25"/>
      <c r="M5" s="26"/>
      <c r="N5" s="27"/>
      <c r="O5" s="28"/>
      <c r="P5" s="25"/>
      <c r="Q5" s="26"/>
      <c r="R5" s="29"/>
    </row>
    <row r="6" spans="1:18">
      <c r="B6" s="30" t="s">
        <v>17</v>
      </c>
      <c r="C6" s="31"/>
      <c r="D6" s="31"/>
      <c r="E6" s="32"/>
      <c r="F6" s="31"/>
      <c r="G6" s="31"/>
      <c r="H6" s="31"/>
      <c r="I6" s="32"/>
      <c r="J6" s="31"/>
      <c r="K6" s="31"/>
      <c r="M6" s="33"/>
      <c r="N6" s="31"/>
      <c r="O6" s="31"/>
      <c r="Q6" s="33"/>
      <c r="R6" s="31"/>
    </row>
    <row r="7" spans="1:18">
      <c r="A7" s="1" t="s">
        <v>18</v>
      </c>
      <c r="B7" s="34" t="s">
        <v>19</v>
      </c>
      <c r="C7" s="35" t="s">
        <v>20</v>
      </c>
      <c r="D7" s="36">
        <v>2200</v>
      </c>
      <c r="E7" s="32">
        <v>0</v>
      </c>
      <c r="F7" s="36">
        <v>2420</v>
      </c>
      <c r="G7" s="36"/>
      <c r="H7" s="36">
        <v>0</v>
      </c>
      <c r="I7" s="32">
        <v>0</v>
      </c>
      <c r="J7" s="36">
        <v>0</v>
      </c>
      <c r="K7" s="36"/>
      <c r="L7" s="36">
        <v>2300</v>
      </c>
      <c r="M7" s="32">
        <v>0</v>
      </c>
      <c r="N7" s="36">
        <v>2530</v>
      </c>
      <c r="O7" s="36"/>
      <c r="P7" s="36">
        <v>0</v>
      </c>
      <c r="Q7" s="32">
        <v>0</v>
      </c>
      <c r="R7" s="37">
        <f t="shared" ref="R7:R19" si="0">P7*(1+Q7%)</f>
        <v>0</v>
      </c>
    </row>
    <row r="8" spans="1:18">
      <c r="A8" s="1" t="s">
        <v>21</v>
      </c>
      <c r="B8" s="34" t="s">
        <v>22</v>
      </c>
      <c r="C8" s="35" t="s">
        <v>20</v>
      </c>
      <c r="D8" s="36">
        <v>1870</v>
      </c>
      <c r="E8" s="32">
        <v>0</v>
      </c>
      <c r="F8" s="36">
        <v>2057</v>
      </c>
      <c r="G8" s="36"/>
      <c r="H8" s="36">
        <v>0</v>
      </c>
      <c r="I8" s="32">
        <v>0</v>
      </c>
      <c r="J8" s="36">
        <v>0</v>
      </c>
      <c r="K8" s="36"/>
      <c r="L8" s="36">
        <v>1750</v>
      </c>
      <c r="M8" s="32">
        <v>0</v>
      </c>
      <c r="N8" s="36">
        <v>1925</v>
      </c>
      <c r="O8" s="36"/>
      <c r="P8" s="36">
        <v>0</v>
      </c>
      <c r="Q8" s="32">
        <v>0</v>
      </c>
      <c r="R8" s="37">
        <f t="shared" si="0"/>
        <v>0</v>
      </c>
    </row>
    <row r="9" spans="1:18">
      <c r="A9" s="1" t="s">
        <v>23</v>
      </c>
      <c r="B9" s="34" t="s">
        <v>24</v>
      </c>
      <c r="C9" s="35" t="s">
        <v>20</v>
      </c>
      <c r="D9" s="36">
        <v>7510</v>
      </c>
      <c r="E9" s="32">
        <v>0</v>
      </c>
      <c r="F9" s="36">
        <v>8261</v>
      </c>
      <c r="G9" s="36"/>
      <c r="H9" s="36">
        <v>0</v>
      </c>
      <c r="I9" s="32">
        <v>0</v>
      </c>
      <c r="J9" s="36">
        <v>0</v>
      </c>
      <c r="K9" s="36"/>
      <c r="L9" s="36">
        <v>7400</v>
      </c>
      <c r="M9" s="32">
        <v>0</v>
      </c>
      <c r="N9" s="36">
        <v>8140</v>
      </c>
      <c r="O9" s="36"/>
      <c r="P9" s="36">
        <v>0</v>
      </c>
      <c r="Q9" s="32">
        <v>0</v>
      </c>
      <c r="R9" s="37">
        <f t="shared" si="0"/>
        <v>0</v>
      </c>
    </row>
    <row r="10" spans="1:18">
      <c r="A10" s="1" t="s">
        <v>25</v>
      </c>
      <c r="B10" s="34" t="s">
        <v>26</v>
      </c>
      <c r="C10" s="35" t="s">
        <v>20</v>
      </c>
      <c r="D10" s="36">
        <v>0</v>
      </c>
      <c r="E10" s="32">
        <v>0</v>
      </c>
      <c r="F10" s="36">
        <v>0</v>
      </c>
      <c r="G10" s="36"/>
      <c r="H10" s="36">
        <v>0</v>
      </c>
      <c r="I10" s="32">
        <v>0</v>
      </c>
      <c r="J10" s="36">
        <v>0</v>
      </c>
      <c r="K10" s="36"/>
      <c r="L10" s="36">
        <v>0</v>
      </c>
      <c r="M10" s="32">
        <v>0</v>
      </c>
      <c r="N10" s="36">
        <v>0</v>
      </c>
      <c r="O10" s="36"/>
      <c r="P10" s="36">
        <v>0</v>
      </c>
      <c r="Q10" s="32">
        <v>0</v>
      </c>
      <c r="R10" s="37">
        <f t="shared" si="0"/>
        <v>0</v>
      </c>
    </row>
    <row r="11" spans="1:18">
      <c r="A11" s="1" t="s">
        <v>27</v>
      </c>
      <c r="B11" s="34" t="s">
        <v>28</v>
      </c>
      <c r="C11" s="35" t="s">
        <v>20</v>
      </c>
      <c r="D11" s="36">
        <v>0</v>
      </c>
      <c r="E11" s="32">
        <v>0</v>
      </c>
      <c r="F11" s="36">
        <v>0</v>
      </c>
      <c r="G11" s="36"/>
      <c r="H11" s="36">
        <v>0</v>
      </c>
      <c r="I11" s="32">
        <v>0</v>
      </c>
      <c r="J11" s="36">
        <v>0</v>
      </c>
      <c r="K11" s="36"/>
      <c r="L11" s="36">
        <v>0</v>
      </c>
      <c r="M11" s="32">
        <v>0</v>
      </c>
      <c r="N11" s="36">
        <v>0</v>
      </c>
      <c r="O11" s="36"/>
      <c r="P11" s="36">
        <v>0</v>
      </c>
      <c r="Q11" s="32">
        <v>0</v>
      </c>
      <c r="R11" s="37">
        <f t="shared" si="0"/>
        <v>0</v>
      </c>
    </row>
    <row r="12" spans="1:18" s="42" customFormat="1" hidden="1">
      <c r="A12" s="1"/>
      <c r="B12" s="38" t="s">
        <v>29</v>
      </c>
      <c r="C12" s="39" t="s">
        <v>20</v>
      </c>
      <c r="D12" s="40">
        <v>0</v>
      </c>
      <c r="E12" s="32">
        <v>0</v>
      </c>
      <c r="F12" s="40">
        <v>0</v>
      </c>
      <c r="G12" s="40"/>
      <c r="H12" s="40">
        <v>0</v>
      </c>
      <c r="I12" s="32">
        <v>0</v>
      </c>
      <c r="J12" s="40">
        <v>0</v>
      </c>
      <c r="K12" s="40"/>
      <c r="L12" s="40">
        <v>0</v>
      </c>
      <c r="M12" s="32">
        <v>0</v>
      </c>
      <c r="N12" s="40">
        <v>0</v>
      </c>
      <c r="O12" s="40"/>
      <c r="P12" s="40">
        <v>0</v>
      </c>
      <c r="Q12" s="32">
        <v>0</v>
      </c>
      <c r="R12" s="41">
        <f t="shared" si="0"/>
        <v>0</v>
      </c>
    </row>
    <row r="13" spans="1:18" s="42" customFormat="1" hidden="1">
      <c r="A13" s="1"/>
      <c r="B13" s="38" t="s">
        <v>30</v>
      </c>
      <c r="C13" s="39" t="s">
        <v>20</v>
      </c>
      <c r="D13" s="40">
        <v>0</v>
      </c>
      <c r="E13" s="32">
        <v>0</v>
      </c>
      <c r="F13" s="40">
        <v>0</v>
      </c>
      <c r="G13" s="40"/>
      <c r="H13" s="40">
        <v>0</v>
      </c>
      <c r="I13" s="32">
        <v>0</v>
      </c>
      <c r="J13" s="40">
        <v>0</v>
      </c>
      <c r="K13" s="40"/>
      <c r="L13" s="40">
        <v>0</v>
      </c>
      <c r="M13" s="32">
        <v>0</v>
      </c>
      <c r="N13" s="40">
        <v>0</v>
      </c>
      <c r="O13" s="40"/>
      <c r="P13" s="40">
        <v>0</v>
      </c>
      <c r="Q13" s="32">
        <v>0</v>
      </c>
      <c r="R13" s="41">
        <f t="shared" si="0"/>
        <v>0</v>
      </c>
    </row>
    <row r="14" spans="1:18">
      <c r="A14" s="1" t="s">
        <v>31</v>
      </c>
      <c r="B14" s="43" t="s">
        <v>32</v>
      </c>
      <c r="C14" s="35" t="s">
        <v>20</v>
      </c>
      <c r="D14" s="36">
        <v>100</v>
      </c>
      <c r="E14" s="32">
        <v>0</v>
      </c>
      <c r="F14" s="36">
        <v>110</v>
      </c>
      <c r="G14" s="36"/>
      <c r="H14" s="36">
        <v>0</v>
      </c>
      <c r="I14" s="32">
        <v>0</v>
      </c>
      <c r="J14" s="36">
        <v>0</v>
      </c>
      <c r="K14" s="36"/>
      <c r="L14" s="36">
        <v>100</v>
      </c>
      <c r="M14" s="32">
        <v>0</v>
      </c>
      <c r="N14" s="36">
        <v>110</v>
      </c>
      <c r="O14" s="36"/>
      <c r="P14" s="36">
        <v>0</v>
      </c>
      <c r="Q14" s="32">
        <v>0</v>
      </c>
      <c r="R14" s="37">
        <f t="shared" si="0"/>
        <v>0</v>
      </c>
    </row>
    <row r="15" spans="1:18">
      <c r="A15" s="1" t="s">
        <v>33</v>
      </c>
      <c r="B15" s="43" t="s">
        <v>34</v>
      </c>
      <c r="C15" s="35" t="s">
        <v>20</v>
      </c>
      <c r="D15" s="36">
        <v>0</v>
      </c>
      <c r="E15" s="32">
        <v>0</v>
      </c>
      <c r="F15" s="36">
        <v>0</v>
      </c>
      <c r="G15" s="36"/>
      <c r="H15" s="36">
        <v>0</v>
      </c>
      <c r="I15" s="32">
        <v>0</v>
      </c>
      <c r="J15" s="36">
        <v>0</v>
      </c>
      <c r="K15" s="36"/>
      <c r="L15" s="36">
        <v>0</v>
      </c>
      <c r="M15" s="32">
        <v>0</v>
      </c>
      <c r="N15" s="36">
        <v>0</v>
      </c>
      <c r="O15" s="36"/>
      <c r="P15" s="36">
        <v>0</v>
      </c>
      <c r="Q15" s="32">
        <v>0</v>
      </c>
      <c r="R15" s="37">
        <f t="shared" si="0"/>
        <v>0</v>
      </c>
    </row>
    <row r="16" spans="1:18">
      <c r="A16" s="1" t="s">
        <v>35</v>
      </c>
      <c r="B16" s="43" t="s">
        <v>36</v>
      </c>
      <c r="C16" s="35" t="s">
        <v>20</v>
      </c>
      <c r="D16" s="36">
        <v>100</v>
      </c>
      <c r="E16" s="32">
        <v>0</v>
      </c>
      <c r="F16" s="36">
        <v>110</v>
      </c>
      <c r="G16" s="36"/>
      <c r="H16" s="36">
        <v>0</v>
      </c>
      <c r="I16" s="32">
        <v>0</v>
      </c>
      <c r="J16" s="36">
        <v>0</v>
      </c>
      <c r="K16" s="36"/>
      <c r="L16" s="36">
        <v>12000</v>
      </c>
      <c r="M16" s="32">
        <v>0</v>
      </c>
      <c r="N16" s="36">
        <v>13200</v>
      </c>
      <c r="O16" s="36"/>
      <c r="P16" s="36">
        <v>0</v>
      </c>
      <c r="Q16" s="32">
        <v>0</v>
      </c>
      <c r="R16" s="37">
        <f t="shared" si="0"/>
        <v>0</v>
      </c>
    </row>
    <row r="17" spans="1:18">
      <c r="A17" s="1" t="s">
        <v>37</v>
      </c>
      <c r="B17" s="43" t="s">
        <v>38</v>
      </c>
      <c r="C17" s="35" t="s">
        <v>20</v>
      </c>
      <c r="D17" s="36">
        <v>100</v>
      </c>
      <c r="E17" s="32">
        <v>0</v>
      </c>
      <c r="F17" s="36">
        <v>110</v>
      </c>
      <c r="G17" s="36"/>
      <c r="H17" s="36">
        <v>0</v>
      </c>
      <c r="I17" s="32">
        <v>0</v>
      </c>
      <c r="J17" s="36">
        <v>0</v>
      </c>
      <c r="K17" s="36"/>
      <c r="L17" s="36">
        <v>100</v>
      </c>
      <c r="M17" s="32">
        <v>0</v>
      </c>
      <c r="N17" s="36">
        <v>110</v>
      </c>
      <c r="O17" s="36"/>
      <c r="P17" s="36">
        <v>0</v>
      </c>
      <c r="Q17" s="32">
        <v>0</v>
      </c>
      <c r="R17" s="37">
        <f t="shared" si="0"/>
        <v>0</v>
      </c>
    </row>
    <row r="18" spans="1:18">
      <c r="A18" s="1" t="s">
        <v>39</v>
      </c>
      <c r="B18" s="43" t="s">
        <v>40</v>
      </c>
      <c r="C18" s="35" t="s">
        <v>20</v>
      </c>
      <c r="D18" s="36">
        <v>0</v>
      </c>
      <c r="E18" s="32">
        <v>0</v>
      </c>
      <c r="F18" s="36">
        <v>0</v>
      </c>
      <c r="G18" s="36"/>
      <c r="H18" s="36">
        <v>0</v>
      </c>
      <c r="I18" s="32">
        <v>0</v>
      </c>
      <c r="J18" s="36">
        <v>0</v>
      </c>
      <c r="K18" s="36"/>
      <c r="L18" s="36">
        <v>0</v>
      </c>
      <c r="M18" s="32">
        <v>0</v>
      </c>
      <c r="N18" s="36">
        <v>0</v>
      </c>
      <c r="O18" s="36"/>
      <c r="P18" s="36">
        <v>0</v>
      </c>
      <c r="Q18" s="32">
        <v>0</v>
      </c>
      <c r="R18" s="37">
        <f t="shared" si="0"/>
        <v>0</v>
      </c>
    </row>
    <row r="19" spans="1:18">
      <c r="A19" s="1" t="s">
        <v>41</v>
      </c>
      <c r="B19" s="43" t="s">
        <v>42</v>
      </c>
      <c r="C19" s="35" t="s">
        <v>20</v>
      </c>
      <c r="D19" s="36">
        <v>150</v>
      </c>
      <c r="E19" s="32">
        <v>0</v>
      </c>
      <c r="F19" s="36">
        <v>165</v>
      </c>
      <c r="G19" s="36"/>
      <c r="H19" s="36">
        <v>0</v>
      </c>
      <c r="I19" s="32">
        <v>0</v>
      </c>
      <c r="J19" s="36">
        <v>0</v>
      </c>
      <c r="K19" s="36"/>
      <c r="L19" s="36">
        <v>100</v>
      </c>
      <c r="M19" s="32">
        <v>0</v>
      </c>
      <c r="N19" s="36">
        <v>110</v>
      </c>
      <c r="O19" s="36"/>
      <c r="P19" s="36">
        <v>0</v>
      </c>
      <c r="Q19" s="32">
        <v>0</v>
      </c>
      <c r="R19" s="37">
        <f t="shared" si="0"/>
        <v>0</v>
      </c>
    </row>
    <row r="20" spans="1:18">
      <c r="B20" s="44" t="s">
        <v>43</v>
      </c>
      <c r="C20" s="45" t="s">
        <v>20</v>
      </c>
      <c r="D20" s="46">
        <f>D7+D8+D9+D10+D11+D14+D15+D16+D17+D18+D19</f>
        <v>12030</v>
      </c>
      <c r="E20" s="47"/>
      <c r="F20" s="46">
        <f>F7+F8+F9+F10+F11+F14+F15+F16+F17+F18+F19</f>
        <v>13233</v>
      </c>
      <c r="G20" s="46"/>
      <c r="H20" s="46">
        <f>H7+H8+H9+H10+H11+H14+H15+H16+H17+H18+H19</f>
        <v>0</v>
      </c>
      <c r="I20" s="47"/>
      <c r="J20" s="46">
        <f>J7+J8+J9+J10+J11+J14+J15+J16+J17+J18+J19</f>
        <v>0</v>
      </c>
      <c r="K20" s="46"/>
      <c r="L20" s="46">
        <f>L7+L8+L9+L10+L11+L14+L15+L16+L17+L18+L19</f>
        <v>23750</v>
      </c>
      <c r="M20" s="47"/>
      <c r="N20" s="46">
        <f>N7+N8+N9+N10+N11+N14+N15+N16+N17+N18+N19</f>
        <v>26125</v>
      </c>
      <c r="O20" s="46"/>
      <c r="P20" s="46">
        <f>P7+P8+P9+P10+P11+P14+P15+P16+P17+P18+P19</f>
        <v>0</v>
      </c>
      <c r="Q20" s="47"/>
      <c r="R20" s="48">
        <f>R7+R8+R9+R10+R11+R14+R15+R16+R17+R18+R19</f>
        <v>0</v>
      </c>
    </row>
    <row r="21" spans="1:18">
      <c r="B21" s="34"/>
      <c r="C21" s="49"/>
      <c r="D21" s="36"/>
      <c r="E21" s="32"/>
      <c r="F21" s="36"/>
      <c r="G21" s="36"/>
      <c r="H21" s="36"/>
      <c r="I21" s="32"/>
      <c r="J21" s="36"/>
      <c r="K21" s="36"/>
      <c r="L21" s="36"/>
      <c r="M21" s="32"/>
      <c r="N21" s="37"/>
      <c r="O21" s="36"/>
      <c r="P21" s="36"/>
      <c r="Q21" s="32"/>
      <c r="R21" s="37"/>
    </row>
    <row r="22" spans="1:18">
      <c r="B22" s="50" t="s">
        <v>44</v>
      </c>
      <c r="C22" s="31"/>
      <c r="D22" s="31"/>
      <c r="E22" s="14"/>
      <c r="F22" s="31"/>
      <c r="G22" s="31"/>
      <c r="H22" s="31"/>
      <c r="I22" s="14"/>
      <c r="J22" s="31"/>
      <c r="K22" s="31"/>
      <c r="L22" s="31"/>
      <c r="M22" s="14"/>
      <c r="N22" s="31"/>
      <c r="O22" s="31"/>
      <c r="P22" s="31"/>
      <c r="Q22" s="14"/>
      <c r="R22" s="31"/>
    </row>
    <row r="23" spans="1:18">
      <c r="A23" s="1" t="s">
        <v>45</v>
      </c>
      <c r="B23" s="51" t="s">
        <v>46</v>
      </c>
      <c r="C23" s="51" t="s">
        <v>20</v>
      </c>
      <c r="D23" s="36">
        <v>77050</v>
      </c>
      <c r="E23" s="32">
        <v>0</v>
      </c>
      <c r="F23" s="36">
        <v>84755</v>
      </c>
      <c r="G23" s="36"/>
      <c r="H23" s="36">
        <v>0</v>
      </c>
      <c r="I23" s="32">
        <v>0</v>
      </c>
      <c r="J23" s="36">
        <v>0</v>
      </c>
      <c r="K23" s="36"/>
      <c r="L23" s="36">
        <v>104690</v>
      </c>
      <c r="M23" s="32">
        <v>0</v>
      </c>
      <c r="N23" s="36">
        <v>115159</v>
      </c>
      <c r="O23" s="36"/>
      <c r="P23" s="36">
        <v>0</v>
      </c>
      <c r="Q23" s="32">
        <v>0</v>
      </c>
      <c r="R23" s="37">
        <f t="shared" ref="R23:R29" si="1">P23*(1+Q23%)</f>
        <v>0</v>
      </c>
    </row>
    <row r="24" spans="1:18">
      <c r="A24" s="1" t="s">
        <v>47</v>
      </c>
      <c r="B24" s="51" t="s">
        <v>48</v>
      </c>
      <c r="C24" s="51" t="s">
        <v>20</v>
      </c>
      <c r="D24" s="36">
        <v>4571</v>
      </c>
      <c r="E24" s="32">
        <v>0</v>
      </c>
      <c r="F24" s="36">
        <v>5028.1000000000004</v>
      </c>
      <c r="G24" s="36"/>
      <c r="H24" s="36">
        <v>0</v>
      </c>
      <c r="I24" s="32">
        <v>0</v>
      </c>
      <c r="J24" s="36">
        <v>0</v>
      </c>
      <c r="K24" s="36"/>
      <c r="L24" s="36">
        <v>1000</v>
      </c>
      <c r="M24" s="32">
        <v>0</v>
      </c>
      <c r="N24" s="36">
        <v>1100</v>
      </c>
      <c r="O24" s="36"/>
      <c r="P24" s="36">
        <v>0</v>
      </c>
      <c r="Q24" s="32">
        <v>0</v>
      </c>
      <c r="R24" s="37">
        <f t="shared" si="1"/>
        <v>0</v>
      </c>
    </row>
    <row r="25" spans="1:18">
      <c r="A25" s="1" t="s">
        <v>49</v>
      </c>
      <c r="B25" s="52" t="s">
        <v>50</v>
      </c>
      <c r="C25" s="51" t="s">
        <v>20</v>
      </c>
      <c r="D25" s="36">
        <v>0</v>
      </c>
      <c r="E25" s="32">
        <v>0</v>
      </c>
      <c r="F25" s="36">
        <v>0</v>
      </c>
      <c r="G25" s="36"/>
      <c r="H25" s="36">
        <v>0</v>
      </c>
      <c r="I25" s="32">
        <v>0</v>
      </c>
      <c r="J25" s="36">
        <v>0</v>
      </c>
      <c r="K25" s="36"/>
      <c r="L25" s="36">
        <v>0</v>
      </c>
      <c r="M25" s="32">
        <v>0</v>
      </c>
      <c r="N25" s="36">
        <v>0</v>
      </c>
      <c r="O25" s="36"/>
      <c r="P25" s="36">
        <v>0</v>
      </c>
      <c r="Q25" s="32">
        <v>0</v>
      </c>
      <c r="R25" s="37">
        <f t="shared" si="1"/>
        <v>0</v>
      </c>
    </row>
    <row r="26" spans="1:18" s="42" customFormat="1" hidden="1">
      <c r="A26" s="1"/>
      <c r="B26" s="53" t="s">
        <v>51</v>
      </c>
      <c r="C26" s="39" t="s">
        <v>20</v>
      </c>
      <c r="D26" s="40">
        <v>0</v>
      </c>
      <c r="E26" s="32">
        <v>0</v>
      </c>
      <c r="F26" s="40">
        <v>0</v>
      </c>
      <c r="G26" s="40"/>
      <c r="H26" s="40">
        <v>0</v>
      </c>
      <c r="I26" s="32">
        <v>0</v>
      </c>
      <c r="J26" s="40">
        <v>0</v>
      </c>
      <c r="K26" s="40"/>
      <c r="L26" s="40">
        <v>0</v>
      </c>
      <c r="M26" s="32">
        <v>0</v>
      </c>
      <c r="N26" s="40">
        <v>0</v>
      </c>
      <c r="O26" s="40"/>
      <c r="P26" s="40">
        <v>0</v>
      </c>
      <c r="Q26" s="32">
        <v>0</v>
      </c>
      <c r="R26" s="41">
        <f t="shared" si="1"/>
        <v>0</v>
      </c>
    </row>
    <row r="27" spans="1:18" s="42" customFormat="1" hidden="1">
      <c r="A27" s="1"/>
      <c r="B27" s="53" t="s">
        <v>52</v>
      </c>
      <c r="C27" s="39" t="s">
        <v>20</v>
      </c>
      <c r="D27" s="40">
        <v>0</v>
      </c>
      <c r="E27" s="32">
        <v>0</v>
      </c>
      <c r="F27" s="40">
        <v>0</v>
      </c>
      <c r="G27" s="40"/>
      <c r="H27" s="40">
        <v>0</v>
      </c>
      <c r="I27" s="32">
        <v>0</v>
      </c>
      <c r="J27" s="40">
        <v>0</v>
      </c>
      <c r="K27" s="40"/>
      <c r="L27" s="40">
        <v>0</v>
      </c>
      <c r="M27" s="32">
        <v>0</v>
      </c>
      <c r="N27" s="40">
        <v>0</v>
      </c>
      <c r="O27" s="40"/>
      <c r="P27" s="40">
        <v>0</v>
      </c>
      <c r="Q27" s="32">
        <v>0</v>
      </c>
      <c r="R27" s="41">
        <f t="shared" si="1"/>
        <v>0</v>
      </c>
    </row>
    <row r="28" spans="1:18">
      <c r="A28" s="1" t="s">
        <v>53</v>
      </c>
      <c r="B28" s="54" t="s">
        <v>54</v>
      </c>
      <c r="C28" s="35" t="s">
        <v>20</v>
      </c>
      <c r="D28" s="36">
        <v>500</v>
      </c>
      <c r="E28" s="32">
        <v>0</v>
      </c>
      <c r="F28" s="36">
        <v>550</v>
      </c>
      <c r="G28" s="36"/>
      <c r="H28" s="36">
        <v>0</v>
      </c>
      <c r="I28" s="32">
        <v>0</v>
      </c>
      <c r="J28" s="36">
        <v>0</v>
      </c>
      <c r="K28" s="36"/>
      <c r="L28" s="36">
        <v>500</v>
      </c>
      <c r="M28" s="32">
        <v>0</v>
      </c>
      <c r="N28" s="36">
        <v>550</v>
      </c>
      <c r="O28" s="36"/>
      <c r="P28" s="36">
        <v>0</v>
      </c>
      <c r="Q28" s="32">
        <v>0</v>
      </c>
      <c r="R28" s="37">
        <f t="shared" si="1"/>
        <v>0</v>
      </c>
    </row>
    <row r="29" spans="1:18">
      <c r="A29" s="1" t="s">
        <v>55</v>
      </c>
      <c r="B29" s="54" t="s">
        <v>56</v>
      </c>
      <c r="C29" s="35" t="s">
        <v>20</v>
      </c>
      <c r="D29" s="36">
        <v>0</v>
      </c>
      <c r="E29" s="32">
        <v>0</v>
      </c>
      <c r="F29" s="36">
        <v>0</v>
      </c>
      <c r="G29" s="36"/>
      <c r="H29" s="36">
        <v>0</v>
      </c>
      <c r="I29" s="32">
        <v>0</v>
      </c>
      <c r="J29" s="36">
        <v>0</v>
      </c>
      <c r="K29" s="36"/>
      <c r="L29" s="36">
        <v>0</v>
      </c>
      <c r="M29" s="32">
        <v>0</v>
      </c>
      <c r="N29" s="36">
        <v>0</v>
      </c>
      <c r="O29" s="36"/>
      <c r="P29" s="36">
        <v>0</v>
      </c>
      <c r="Q29" s="32">
        <v>0</v>
      </c>
      <c r="R29" s="37">
        <f t="shared" si="1"/>
        <v>0</v>
      </c>
    </row>
    <row r="30" spans="1:18">
      <c r="B30" s="55" t="s">
        <v>57</v>
      </c>
      <c r="C30" s="56" t="s">
        <v>20</v>
      </c>
      <c r="D30" s="46">
        <f>D23+D24+D25+D28+D29</f>
        <v>82121</v>
      </c>
      <c r="E30" s="47"/>
      <c r="F30" s="46">
        <f>F23+F24+F25+F28+F29</f>
        <v>90333.1</v>
      </c>
      <c r="G30" s="46"/>
      <c r="H30" s="46">
        <f>H23+H24+H25+H28+H29</f>
        <v>0</v>
      </c>
      <c r="I30" s="47"/>
      <c r="J30" s="46">
        <f>J23+J24+J25+J28+J29</f>
        <v>0</v>
      </c>
      <c r="K30" s="46"/>
      <c r="L30" s="46">
        <f>L23+L24+L25+L28+L29</f>
        <v>106190</v>
      </c>
      <c r="M30" s="47"/>
      <c r="N30" s="46">
        <f>N23+N24+N25+N28+N29</f>
        <v>116809</v>
      </c>
      <c r="O30" s="46"/>
      <c r="P30" s="46">
        <f>P23+P25+P28+P29</f>
        <v>0</v>
      </c>
      <c r="Q30" s="47"/>
      <c r="R30" s="46">
        <f>R23+R25+R28+R29</f>
        <v>0</v>
      </c>
    </row>
    <row r="31" spans="1:18">
      <c r="B31" s="21"/>
      <c r="C31" s="21"/>
      <c r="D31" s="22"/>
      <c r="E31" s="23"/>
      <c r="F31" s="22"/>
      <c r="G31" s="22"/>
      <c r="H31" s="22"/>
      <c r="I31" s="23"/>
      <c r="J31" s="22"/>
      <c r="K31" s="22"/>
      <c r="L31" s="22"/>
      <c r="M31" s="23"/>
      <c r="N31" s="57"/>
      <c r="O31" s="22"/>
      <c r="P31" s="22"/>
      <c r="Q31" s="23"/>
      <c r="R31" s="57"/>
    </row>
    <row r="32" spans="1:18">
      <c r="B32" s="58" t="s">
        <v>58</v>
      </c>
      <c r="C32" s="31"/>
      <c r="D32" s="31"/>
      <c r="E32" s="14"/>
      <c r="F32" s="31"/>
      <c r="G32" s="31"/>
      <c r="H32" s="31"/>
      <c r="I32" s="14"/>
      <c r="J32" s="31"/>
      <c r="K32" s="31"/>
      <c r="L32" s="31"/>
      <c r="M32" s="14"/>
      <c r="N32" s="31"/>
      <c r="O32" s="31"/>
      <c r="P32" s="31"/>
      <c r="Q32" s="14"/>
      <c r="R32" s="31"/>
    </row>
    <row r="33" spans="1:18">
      <c r="A33" s="1" t="s">
        <v>59</v>
      </c>
      <c r="B33" s="59" t="s">
        <v>60</v>
      </c>
      <c r="C33" s="35" t="s">
        <v>61</v>
      </c>
      <c r="D33" s="36">
        <v>81550.240000000005</v>
      </c>
      <c r="E33" s="32">
        <v>0</v>
      </c>
      <c r="F33" s="36">
        <v>89705.26</v>
      </c>
      <c r="G33" s="36"/>
      <c r="H33" s="36">
        <v>0</v>
      </c>
      <c r="I33" s="32">
        <v>0</v>
      </c>
      <c r="J33" s="36">
        <v>0</v>
      </c>
      <c r="K33" s="36"/>
      <c r="L33" s="36">
        <v>81545.94</v>
      </c>
      <c r="M33" s="32">
        <v>0</v>
      </c>
      <c r="N33" s="36">
        <v>89700.54</v>
      </c>
      <c r="O33" s="36"/>
      <c r="P33" s="36">
        <v>0</v>
      </c>
      <c r="Q33" s="32">
        <v>0</v>
      </c>
      <c r="R33" s="37">
        <f t="shared" ref="R33:R42" si="2">P33*(1+Q33%)</f>
        <v>0</v>
      </c>
    </row>
    <row r="34" spans="1:18">
      <c r="A34" s="1" t="s">
        <v>62</v>
      </c>
      <c r="B34" s="60" t="s">
        <v>63</v>
      </c>
      <c r="C34" s="51" t="s">
        <v>61</v>
      </c>
      <c r="D34" s="36">
        <v>0</v>
      </c>
      <c r="E34" s="32">
        <v>0</v>
      </c>
      <c r="F34" s="36">
        <v>0</v>
      </c>
      <c r="G34" s="36"/>
      <c r="H34" s="36">
        <v>0</v>
      </c>
      <c r="I34" s="32">
        <v>0</v>
      </c>
      <c r="J34" s="36">
        <v>0</v>
      </c>
      <c r="K34" s="36"/>
      <c r="L34" s="36">
        <v>0</v>
      </c>
      <c r="M34" s="32">
        <v>0</v>
      </c>
      <c r="N34" s="36">
        <v>0</v>
      </c>
      <c r="O34" s="36"/>
      <c r="P34" s="36">
        <v>0</v>
      </c>
      <c r="Q34" s="32">
        <v>0</v>
      </c>
      <c r="R34" s="37">
        <f t="shared" si="2"/>
        <v>0</v>
      </c>
    </row>
    <row r="35" spans="1:18">
      <c r="A35" s="1" t="s">
        <v>64</v>
      </c>
      <c r="B35" s="61" t="s">
        <v>65</v>
      </c>
      <c r="C35" s="35" t="s">
        <v>61</v>
      </c>
      <c r="D35" s="36">
        <v>4000</v>
      </c>
      <c r="E35" s="32">
        <v>0</v>
      </c>
      <c r="F35" s="36">
        <v>4400</v>
      </c>
      <c r="G35" s="36"/>
      <c r="H35" s="36">
        <v>0</v>
      </c>
      <c r="I35" s="32">
        <v>0</v>
      </c>
      <c r="J35" s="36">
        <v>0</v>
      </c>
      <c r="K35" s="36"/>
      <c r="L35" s="36">
        <v>2000</v>
      </c>
      <c r="M35" s="32">
        <v>0</v>
      </c>
      <c r="N35" s="36">
        <v>2200</v>
      </c>
      <c r="O35" s="36"/>
      <c r="P35" s="36">
        <v>0</v>
      </c>
      <c r="Q35" s="32">
        <v>0</v>
      </c>
      <c r="R35" s="37">
        <f t="shared" si="2"/>
        <v>0</v>
      </c>
    </row>
    <row r="36" spans="1:18" s="42" customFormat="1" hidden="1">
      <c r="A36" s="1" t="s">
        <v>66</v>
      </c>
      <c r="B36" s="62" t="s">
        <v>67</v>
      </c>
      <c r="C36" s="39" t="s">
        <v>61</v>
      </c>
      <c r="D36" s="40">
        <v>0</v>
      </c>
      <c r="E36" s="32">
        <v>0</v>
      </c>
      <c r="F36" s="40">
        <v>0</v>
      </c>
      <c r="G36" s="40"/>
      <c r="H36" s="40">
        <v>0</v>
      </c>
      <c r="I36" s="32">
        <v>0</v>
      </c>
      <c r="J36" s="40">
        <v>0</v>
      </c>
      <c r="K36" s="40"/>
      <c r="L36" s="40">
        <v>0</v>
      </c>
      <c r="M36" s="32">
        <v>0</v>
      </c>
      <c r="N36" s="40">
        <v>0</v>
      </c>
      <c r="O36" s="40"/>
      <c r="P36" s="40">
        <v>0</v>
      </c>
      <c r="Q36" s="32">
        <v>0</v>
      </c>
      <c r="R36" s="41">
        <f t="shared" si="2"/>
        <v>0</v>
      </c>
    </row>
    <row r="37" spans="1:18" s="42" customFormat="1" hidden="1">
      <c r="A37" s="1" t="s">
        <v>68</v>
      </c>
      <c r="B37" s="63" t="s">
        <v>69</v>
      </c>
      <c r="C37" s="39" t="s">
        <v>61</v>
      </c>
      <c r="D37" s="40">
        <v>0</v>
      </c>
      <c r="E37" s="32">
        <v>0</v>
      </c>
      <c r="F37" s="40">
        <v>0</v>
      </c>
      <c r="G37" s="40"/>
      <c r="H37" s="40">
        <v>0</v>
      </c>
      <c r="I37" s="32">
        <v>0</v>
      </c>
      <c r="J37" s="40">
        <v>0</v>
      </c>
      <c r="K37" s="40"/>
      <c r="L37" s="40">
        <v>0</v>
      </c>
      <c r="M37" s="32">
        <v>0</v>
      </c>
      <c r="N37" s="40">
        <v>0</v>
      </c>
      <c r="O37" s="40"/>
      <c r="P37" s="40">
        <v>0</v>
      </c>
      <c r="Q37" s="32">
        <v>0</v>
      </c>
      <c r="R37" s="41">
        <f t="shared" si="2"/>
        <v>0</v>
      </c>
    </row>
    <row r="38" spans="1:18" s="42" customFormat="1" hidden="1">
      <c r="A38" s="1" t="s">
        <v>70</v>
      </c>
      <c r="B38" s="63" t="s">
        <v>71</v>
      </c>
      <c r="C38" s="39" t="s">
        <v>61</v>
      </c>
      <c r="D38" s="40">
        <v>0</v>
      </c>
      <c r="E38" s="32">
        <v>0</v>
      </c>
      <c r="F38" s="40">
        <v>0</v>
      </c>
      <c r="G38" s="40"/>
      <c r="H38" s="40">
        <v>0</v>
      </c>
      <c r="I38" s="32">
        <v>0</v>
      </c>
      <c r="J38" s="40">
        <v>0</v>
      </c>
      <c r="K38" s="40"/>
      <c r="L38" s="40">
        <v>0</v>
      </c>
      <c r="M38" s="32">
        <v>0</v>
      </c>
      <c r="N38" s="40">
        <v>0</v>
      </c>
      <c r="O38" s="40"/>
      <c r="P38" s="40">
        <v>0</v>
      </c>
      <c r="Q38" s="32">
        <v>0</v>
      </c>
      <c r="R38" s="41">
        <f t="shared" si="2"/>
        <v>0</v>
      </c>
    </row>
    <row r="39" spans="1:18" s="42" customFormat="1" hidden="1">
      <c r="A39" s="1" t="s">
        <v>72</v>
      </c>
      <c r="B39" s="63" t="s">
        <v>73</v>
      </c>
      <c r="C39" s="39" t="s">
        <v>61</v>
      </c>
      <c r="D39" s="40">
        <v>0</v>
      </c>
      <c r="E39" s="32">
        <v>0</v>
      </c>
      <c r="F39" s="40">
        <v>0</v>
      </c>
      <c r="G39" s="40"/>
      <c r="H39" s="40">
        <v>0</v>
      </c>
      <c r="I39" s="32">
        <v>0</v>
      </c>
      <c r="J39" s="40">
        <v>0</v>
      </c>
      <c r="K39" s="40"/>
      <c r="L39" s="40">
        <v>0</v>
      </c>
      <c r="M39" s="32">
        <v>0</v>
      </c>
      <c r="N39" s="40">
        <v>0</v>
      </c>
      <c r="O39" s="40"/>
      <c r="P39" s="40">
        <v>0</v>
      </c>
      <c r="Q39" s="32">
        <v>0</v>
      </c>
      <c r="R39" s="41">
        <f t="shared" si="2"/>
        <v>0</v>
      </c>
    </row>
    <row r="40" spans="1:18" s="42" customFormat="1" hidden="1">
      <c r="A40" s="1" t="s">
        <v>74</v>
      </c>
      <c r="B40" s="63" t="s">
        <v>75</v>
      </c>
      <c r="C40" s="39" t="s">
        <v>61</v>
      </c>
      <c r="D40" s="40">
        <v>0</v>
      </c>
      <c r="E40" s="32">
        <v>0</v>
      </c>
      <c r="F40" s="40">
        <v>0</v>
      </c>
      <c r="G40" s="40"/>
      <c r="H40" s="40">
        <v>0</v>
      </c>
      <c r="I40" s="32">
        <v>0</v>
      </c>
      <c r="J40" s="40">
        <v>0</v>
      </c>
      <c r="K40" s="40"/>
      <c r="L40" s="40">
        <v>0</v>
      </c>
      <c r="M40" s="32">
        <v>0</v>
      </c>
      <c r="N40" s="40">
        <v>0</v>
      </c>
      <c r="O40" s="40"/>
      <c r="P40" s="40">
        <v>0</v>
      </c>
      <c r="Q40" s="32">
        <v>0</v>
      </c>
      <c r="R40" s="41">
        <f t="shared" si="2"/>
        <v>0</v>
      </c>
    </row>
    <row r="41" spans="1:18" s="42" customFormat="1" hidden="1">
      <c r="A41" s="1" t="s">
        <v>76</v>
      </c>
      <c r="B41" s="63" t="s">
        <v>77</v>
      </c>
      <c r="C41" s="39" t="s">
        <v>61</v>
      </c>
      <c r="D41" s="40">
        <v>0</v>
      </c>
      <c r="E41" s="32">
        <v>0</v>
      </c>
      <c r="F41" s="40">
        <v>0</v>
      </c>
      <c r="G41" s="40"/>
      <c r="H41" s="40">
        <v>0</v>
      </c>
      <c r="I41" s="32">
        <v>0</v>
      </c>
      <c r="J41" s="40">
        <v>0</v>
      </c>
      <c r="K41" s="40"/>
      <c r="L41" s="40">
        <v>0</v>
      </c>
      <c r="M41" s="32">
        <v>0</v>
      </c>
      <c r="N41" s="40">
        <v>0</v>
      </c>
      <c r="O41" s="40"/>
      <c r="P41" s="40">
        <v>0</v>
      </c>
      <c r="Q41" s="32">
        <v>0</v>
      </c>
      <c r="R41" s="41">
        <f t="shared" si="2"/>
        <v>0</v>
      </c>
    </row>
    <row r="42" spans="1:18">
      <c r="B42" s="64" t="s">
        <v>78</v>
      </c>
      <c r="C42" s="51" t="s">
        <v>61</v>
      </c>
      <c r="D42" s="36">
        <f>SUM(D36:D41)</f>
        <v>0</v>
      </c>
      <c r="E42" s="32">
        <v>0</v>
      </c>
      <c r="F42" s="37">
        <f>SUM(F36:F41)</f>
        <v>0</v>
      </c>
      <c r="G42" s="36"/>
      <c r="H42" s="36">
        <f>SUM(H36:H41)</f>
        <v>0</v>
      </c>
      <c r="I42" s="32">
        <v>0</v>
      </c>
      <c r="J42" s="37">
        <f>SUM(J36:J41)</f>
        <v>0</v>
      </c>
      <c r="K42" s="36"/>
      <c r="L42" s="36">
        <f>SUM(L36:L41)</f>
        <v>0</v>
      </c>
      <c r="M42" s="32">
        <v>0</v>
      </c>
      <c r="N42" s="37">
        <f>SUM(N36:N41)</f>
        <v>0</v>
      </c>
      <c r="O42" s="36"/>
      <c r="P42" s="36">
        <f>SUM(P36:P41)</f>
        <v>0</v>
      </c>
      <c r="Q42" s="32">
        <v>0</v>
      </c>
      <c r="R42" s="37">
        <f t="shared" si="2"/>
        <v>0</v>
      </c>
    </row>
    <row r="43" spans="1:18">
      <c r="B43" s="65" t="s">
        <v>79</v>
      </c>
      <c r="C43" s="56" t="s">
        <v>61</v>
      </c>
      <c r="D43" s="46">
        <f>SUM(D33:D41)</f>
        <v>85550.24</v>
      </c>
      <c r="E43" s="47"/>
      <c r="F43" s="46">
        <f>SUM(F33:F41)</f>
        <v>94105.26</v>
      </c>
      <c r="G43" s="46"/>
      <c r="H43" s="46">
        <f>SUM(H33:H41)</f>
        <v>0</v>
      </c>
      <c r="I43" s="47"/>
      <c r="J43" s="46">
        <f>SUM(J33:J41)</f>
        <v>0</v>
      </c>
      <c r="K43" s="46"/>
      <c r="L43" s="46">
        <f>SUM(L33:L41)</f>
        <v>83545.94</v>
      </c>
      <c r="M43" s="47"/>
      <c r="N43" s="46">
        <f>SUM(N33:N41)</f>
        <v>91900.54</v>
      </c>
      <c r="O43" s="46"/>
      <c r="P43" s="46">
        <f>SUM(P33:P41)</f>
        <v>0</v>
      </c>
      <c r="Q43" s="47"/>
      <c r="R43" s="48">
        <f>SUM(R33:R42)</f>
        <v>0</v>
      </c>
    </row>
    <row r="44" spans="1:18">
      <c r="B44" s="21"/>
      <c r="C44" s="21"/>
      <c r="D44" s="22"/>
      <c r="E44" s="23"/>
      <c r="F44" s="22"/>
      <c r="G44" s="22"/>
      <c r="H44" s="22"/>
      <c r="I44" s="23"/>
      <c r="J44" s="22"/>
      <c r="K44" s="22"/>
      <c r="L44" s="22"/>
      <c r="M44" s="23"/>
      <c r="N44" s="57"/>
      <c r="O44" s="22"/>
      <c r="P44" s="22"/>
      <c r="Q44" s="23"/>
      <c r="R44" s="57"/>
    </row>
    <row r="45" spans="1:18">
      <c r="B45" s="56" t="s">
        <v>80</v>
      </c>
      <c r="C45" s="66"/>
      <c r="D45" s="66"/>
      <c r="E45" s="67"/>
      <c r="F45" s="66"/>
      <c r="G45" s="66"/>
      <c r="H45" s="66"/>
      <c r="I45" s="67"/>
      <c r="J45" s="66"/>
      <c r="K45" s="66"/>
      <c r="L45" s="66"/>
      <c r="M45" s="67"/>
      <c r="N45" s="68"/>
      <c r="O45" s="66"/>
      <c r="P45" s="66"/>
      <c r="Q45" s="67"/>
      <c r="R45" s="68"/>
    </row>
    <row r="46" spans="1:18">
      <c r="A46" s="1" t="s">
        <v>81</v>
      </c>
      <c r="B46" s="69" t="s">
        <v>82</v>
      </c>
      <c r="C46" s="51" t="s">
        <v>61</v>
      </c>
      <c r="D46" s="36">
        <v>7220.09</v>
      </c>
      <c r="E46" s="32">
        <v>0</v>
      </c>
      <c r="F46" s="36">
        <v>8062.1</v>
      </c>
      <c r="G46" s="36"/>
      <c r="H46" s="36">
        <v>0</v>
      </c>
      <c r="I46" s="32">
        <v>0</v>
      </c>
      <c r="J46" s="36">
        <v>0</v>
      </c>
      <c r="K46" s="36"/>
      <c r="L46" s="36">
        <v>7448.09</v>
      </c>
      <c r="M46" s="32">
        <v>0</v>
      </c>
      <c r="N46" s="36">
        <v>8252.9</v>
      </c>
      <c r="O46" s="36"/>
      <c r="P46" s="36">
        <v>0</v>
      </c>
      <c r="Q46" s="32">
        <v>0</v>
      </c>
      <c r="R46" s="37">
        <f t="shared" ref="R46:R52" si="3">P46*(1+Q46%)</f>
        <v>0</v>
      </c>
    </row>
    <row r="47" spans="1:18">
      <c r="A47" s="1" t="s">
        <v>83</v>
      </c>
      <c r="B47" s="51" t="s">
        <v>84</v>
      </c>
      <c r="C47" s="51" t="s">
        <v>61</v>
      </c>
      <c r="D47" s="36">
        <v>1500</v>
      </c>
      <c r="E47" s="32">
        <v>0</v>
      </c>
      <c r="F47" s="36">
        <v>1650</v>
      </c>
      <c r="G47" s="36"/>
      <c r="H47" s="36">
        <v>0</v>
      </c>
      <c r="I47" s="32">
        <v>0</v>
      </c>
      <c r="J47" s="36">
        <v>0</v>
      </c>
      <c r="K47" s="36"/>
      <c r="L47" s="36">
        <v>1500</v>
      </c>
      <c r="M47" s="32">
        <v>0</v>
      </c>
      <c r="N47" s="36">
        <v>1650</v>
      </c>
      <c r="O47" s="36"/>
      <c r="P47" s="36">
        <v>0</v>
      </c>
      <c r="Q47" s="32">
        <v>0</v>
      </c>
      <c r="R47" s="37">
        <f t="shared" si="3"/>
        <v>0</v>
      </c>
    </row>
    <row r="48" spans="1:18">
      <c r="A48" s="1" t="s">
        <v>85</v>
      </c>
      <c r="B48" s="51" t="s">
        <v>86</v>
      </c>
      <c r="C48" s="51" t="s">
        <v>61</v>
      </c>
      <c r="D48" s="36">
        <v>0</v>
      </c>
      <c r="E48" s="32">
        <v>0</v>
      </c>
      <c r="F48" s="36">
        <v>0</v>
      </c>
      <c r="G48" s="36"/>
      <c r="H48" s="36">
        <v>0</v>
      </c>
      <c r="I48" s="32">
        <v>0</v>
      </c>
      <c r="J48" s="36">
        <v>0</v>
      </c>
      <c r="K48" s="36"/>
      <c r="L48" s="36">
        <v>0</v>
      </c>
      <c r="M48" s="32">
        <v>0</v>
      </c>
      <c r="N48" s="36">
        <v>0</v>
      </c>
      <c r="O48" s="36"/>
      <c r="P48" s="36">
        <v>0</v>
      </c>
      <c r="Q48" s="32">
        <v>0</v>
      </c>
      <c r="R48" s="37">
        <f t="shared" si="3"/>
        <v>0</v>
      </c>
    </row>
    <row r="49" spans="1:18">
      <c r="A49" s="1" t="s">
        <v>87</v>
      </c>
      <c r="B49" s="51" t="s">
        <v>88</v>
      </c>
      <c r="C49" s="51" t="s">
        <v>61</v>
      </c>
      <c r="D49" s="36">
        <v>0</v>
      </c>
      <c r="E49" s="32">
        <v>0</v>
      </c>
      <c r="F49" s="36">
        <v>0</v>
      </c>
      <c r="G49" s="36"/>
      <c r="H49" s="36">
        <v>0</v>
      </c>
      <c r="I49" s="32">
        <v>0</v>
      </c>
      <c r="J49" s="36">
        <v>0</v>
      </c>
      <c r="K49" s="36"/>
      <c r="L49" s="36">
        <v>0</v>
      </c>
      <c r="M49" s="32">
        <v>0</v>
      </c>
      <c r="N49" s="36">
        <v>0</v>
      </c>
      <c r="O49" s="36"/>
      <c r="P49" s="36">
        <v>0</v>
      </c>
      <c r="Q49" s="32">
        <v>0</v>
      </c>
      <c r="R49" s="37">
        <f t="shared" si="3"/>
        <v>0</v>
      </c>
    </row>
    <row r="50" spans="1:18">
      <c r="A50" s="1" t="s">
        <v>89</v>
      </c>
      <c r="B50" s="51" t="s">
        <v>90</v>
      </c>
      <c r="C50" s="51" t="s">
        <v>61</v>
      </c>
      <c r="D50" s="36">
        <v>-1687.45</v>
      </c>
      <c r="E50" s="32">
        <v>0</v>
      </c>
      <c r="F50" s="36">
        <v>-1687.45</v>
      </c>
      <c r="G50" s="36"/>
      <c r="H50" s="36">
        <v>0</v>
      </c>
      <c r="I50" s="32">
        <v>0</v>
      </c>
      <c r="J50" s="36">
        <v>0</v>
      </c>
      <c r="K50" s="36"/>
      <c r="L50" s="36">
        <v>-2573.21</v>
      </c>
      <c r="M50" s="32">
        <v>0</v>
      </c>
      <c r="N50" s="36">
        <v>-2573.21</v>
      </c>
      <c r="O50" s="36"/>
      <c r="P50" s="36">
        <v>0</v>
      </c>
      <c r="Q50" s="32">
        <v>0</v>
      </c>
      <c r="R50" s="37">
        <f t="shared" si="3"/>
        <v>0</v>
      </c>
    </row>
    <row r="51" spans="1:18">
      <c r="A51" s="1" t="s">
        <v>91</v>
      </c>
      <c r="B51" s="51" t="s">
        <v>92</v>
      </c>
      <c r="C51" s="51" t="s">
        <v>61</v>
      </c>
      <c r="D51" s="36">
        <v>10220.18</v>
      </c>
      <c r="E51" s="32">
        <v>0</v>
      </c>
      <c r="F51" s="36">
        <v>10220.18</v>
      </c>
      <c r="G51" s="36"/>
      <c r="H51" s="36">
        <v>0</v>
      </c>
      <c r="I51" s="32">
        <v>0</v>
      </c>
      <c r="J51" s="36">
        <v>0</v>
      </c>
      <c r="K51" s="36"/>
      <c r="L51" s="36">
        <v>8621.81</v>
      </c>
      <c r="M51" s="32">
        <v>0</v>
      </c>
      <c r="N51" s="36">
        <v>8621.81</v>
      </c>
      <c r="O51" s="36"/>
      <c r="P51" s="36">
        <v>0</v>
      </c>
      <c r="Q51" s="32">
        <v>0</v>
      </c>
      <c r="R51" s="37">
        <f t="shared" si="3"/>
        <v>0</v>
      </c>
    </row>
    <row r="52" spans="1:18">
      <c r="A52" s="1" t="s">
        <v>93</v>
      </c>
      <c r="B52" s="51" t="s">
        <v>94</v>
      </c>
      <c r="C52" s="51" t="s">
        <v>61</v>
      </c>
      <c r="D52" s="36">
        <v>0</v>
      </c>
      <c r="E52" s="32">
        <v>0</v>
      </c>
      <c r="F52" s="36">
        <v>0</v>
      </c>
      <c r="G52" s="36"/>
      <c r="H52" s="36">
        <v>0</v>
      </c>
      <c r="I52" s="32">
        <v>0</v>
      </c>
      <c r="J52" s="36">
        <v>0</v>
      </c>
      <c r="K52" s="36"/>
      <c r="L52" s="36">
        <v>0</v>
      </c>
      <c r="M52" s="32">
        <v>0</v>
      </c>
      <c r="N52" s="36">
        <v>0</v>
      </c>
      <c r="O52" s="36"/>
      <c r="P52" s="36">
        <v>0</v>
      </c>
      <c r="Q52" s="32">
        <v>0</v>
      </c>
      <c r="R52" s="37">
        <f t="shared" si="3"/>
        <v>0</v>
      </c>
    </row>
    <row r="53" spans="1:18">
      <c r="B53" s="65" t="s">
        <v>95</v>
      </c>
      <c r="C53" s="56" t="s">
        <v>61</v>
      </c>
      <c r="D53" s="46">
        <f>SUM(D46:D52)</f>
        <v>17252.82</v>
      </c>
      <c r="E53" s="70"/>
      <c r="F53" s="46">
        <f>SUM(F46:F52)</f>
        <v>18244.830000000002</v>
      </c>
      <c r="G53" s="46"/>
      <c r="H53" s="46">
        <f>SUM(H46:H52)</f>
        <v>0</v>
      </c>
      <c r="I53" s="70"/>
      <c r="J53" s="46">
        <f>SUM(J46:J52)</f>
        <v>0</v>
      </c>
      <c r="K53" s="46"/>
      <c r="L53" s="46">
        <f>SUM(L46:L52)</f>
        <v>14996.689999999999</v>
      </c>
      <c r="M53" s="70"/>
      <c r="N53" s="46">
        <f>SUM(N46:N52)</f>
        <v>15951.5</v>
      </c>
      <c r="O53" s="46"/>
      <c r="P53" s="46">
        <f>SUM(P46:P52)</f>
        <v>0</v>
      </c>
      <c r="Q53" s="70"/>
      <c r="R53" s="46">
        <f>SUM(R46:R52)</f>
        <v>0</v>
      </c>
    </row>
    <row r="54" spans="1:18">
      <c r="B54" s="21"/>
      <c r="C54" s="21"/>
      <c r="D54" s="22"/>
      <c r="E54" s="23"/>
      <c r="F54" s="22"/>
      <c r="G54" s="22"/>
      <c r="H54" s="22"/>
      <c r="I54" s="23"/>
      <c r="J54" s="22"/>
      <c r="K54" s="22"/>
      <c r="L54" s="22"/>
      <c r="M54" s="23"/>
      <c r="N54" s="57"/>
      <c r="O54" s="22"/>
      <c r="P54" s="22"/>
      <c r="Q54" s="23"/>
      <c r="R54" s="57"/>
    </row>
    <row r="55" spans="1:18">
      <c r="B55" s="71" t="s">
        <v>96</v>
      </c>
      <c r="C55" s="56" t="s">
        <v>97</v>
      </c>
      <c r="D55" s="72">
        <f>D20+D30+D43+D53</f>
        <v>196954.06</v>
      </c>
      <c r="E55" s="72"/>
      <c r="F55" s="72">
        <f>F20+F30+F43+F53</f>
        <v>215916.19</v>
      </c>
      <c r="G55" s="72"/>
      <c r="H55" s="72">
        <f>H20+H30+H43+H53</f>
        <v>0</v>
      </c>
      <c r="I55" s="72"/>
      <c r="J55" s="72">
        <f>J20+J30+J43+J53</f>
        <v>0</v>
      </c>
      <c r="K55" s="72"/>
      <c r="L55" s="72">
        <f>L20+L30+L43+L53</f>
        <v>228482.63</v>
      </c>
      <c r="M55" s="72"/>
      <c r="N55" s="72">
        <f>N20+N30+N43+N53</f>
        <v>250786.03999999998</v>
      </c>
      <c r="O55" s="72"/>
      <c r="P55" s="72">
        <f>P20+P30+P43+P53</f>
        <v>0</v>
      </c>
      <c r="Q55" s="72"/>
      <c r="R55" s="72">
        <f>R20+R30+R43+R53</f>
        <v>0</v>
      </c>
    </row>
    <row r="56" spans="1:18">
      <c r="B56" s="21"/>
      <c r="C56" s="21"/>
      <c r="D56" s="22"/>
      <c r="E56" s="23"/>
      <c r="F56" s="22"/>
      <c r="G56" s="22"/>
      <c r="H56" s="22"/>
      <c r="I56" s="23"/>
      <c r="J56" s="22"/>
      <c r="K56" s="22"/>
      <c r="L56" s="22"/>
      <c r="M56" s="23"/>
      <c r="N56" s="57"/>
      <c r="O56" s="22"/>
      <c r="P56" s="22"/>
      <c r="Q56" s="23"/>
      <c r="R56" s="57"/>
    </row>
    <row r="57" spans="1:18">
      <c r="B57" s="73" t="s">
        <v>98</v>
      </c>
      <c r="C57" s="73" t="s">
        <v>97</v>
      </c>
      <c r="D57" s="68"/>
      <c r="E57" s="23"/>
      <c r="F57" s="68"/>
      <c r="G57" s="68"/>
      <c r="H57" s="68"/>
      <c r="I57" s="23"/>
      <c r="J57" s="68"/>
      <c r="K57" s="68"/>
      <c r="L57" s="68"/>
      <c r="M57" s="23"/>
      <c r="N57" s="29"/>
      <c r="O57" s="68"/>
      <c r="P57" s="68"/>
      <c r="Q57" s="23"/>
      <c r="R57" s="29"/>
    </row>
    <row r="58" spans="1:18">
      <c r="B58" s="56" t="s">
        <v>99</v>
      </c>
      <c r="C58" s="73" t="s">
        <v>97</v>
      </c>
      <c r="D58" s="66"/>
      <c r="E58" s="32"/>
      <c r="F58" s="66"/>
      <c r="G58" s="66"/>
      <c r="H58" s="66"/>
      <c r="I58" s="32"/>
      <c r="J58" s="66"/>
      <c r="K58" s="66"/>
      <c r="L58" s="66"/>
      <c r="M58" s="32"/>
      <c r="N58" s="66"/>
      <c r="O58" s="66"/>
      <c r="P58" s="66"/>
      <c r="Q58" s="32"/>
      <c r="R58" s="66"/>
    </row>
    <row r="59" spans="1:18">
      <c r="A59" s="1" t="s">
        <v>100</v>
      </c>
      <c r="B59" s="74" t="s">
        <v>101</v>
      </c>
      <c r="C59" s="21" t="s">
        <v>20</v>
      </c>
      <c r="D59" s="36">
        <v>34650</v>
      </c>
      <c r="E59" s="32">
        <v>0</v>
      </c>
      <c r="F59" s="36">
        <v>38115</v>
      </c>
      <c r="G59" s="36"/>
      <c r="H59" s="36">
        <v>0</v>
      </c>
      <c r="I59" s="32">
        <v>0</v>
      </c>
      <c r="J59" s="36">
        <v>0</v>
      </c>
      <c r="K59" s="36"/>
      <c r="L59" s="36">
        <v>30500</v>
      </c>
      <c r="M59" s="32">
        <v>0</v>
      </c>
      <c r="N59" s="36">
        <v>33550</v>
      </c>
      <c r="O59" s="36"/>
      <c r="P59" s="36">
        <v>0</v>
      </c>
      <c r="Q59" s="32">
        <v>0</v>
      </c>
      <c r="R59" s="37">
        <f t="shared" ref="R59:R90" si="4">P59*(1+Q59%)</f>
        <v>0</v>
      </c>
    </row>
    <row r="60" spans="1:18">
      <c r="A60" s="1" t="s">
        <v>102</v>
      </c>
      <c r="B60" s="74" t="s">
        <v>103</v>
      </c>
      <c r="C60" s="21" t="s">
        <v>20</v>
      </c>
      <c r="D60" s="36">
        <v>5440.19</v>
      </c>
      <c r="E60" s="32">
        <v>0</v>
      </c>
      <c r="F60" s="36">
        <v>6637.03</v>
      </c>
      <c r="G60" s="36"/>
      <c r="H60" s="36">
        <v>0</v>
      </c>
      <c r="I60" s="32">
        <v>0</v>
      </c>
      <c r="J60" s="36">
        <v>0</v>
      </c>
      <c r="K60" s="36"/>
      <c r="L60" s="36">
        <v>5436.75</v>
      </c>
      <c r="M60" s="32">
        <v>0</v>
      </c>
      <c r="N60" s="36">
        <v>6632.84</v>
      </c>
      <c r="O60" s="36"/>
      <c r="P60" s="36">
        <v>0</v>
      </c>
      <c r="Q60" s="32">
        <v>0</v>
      </c>
      <c r="R60" s="37">
        <f t="shared" si="4"/>
        <v>0</v>
      </c>
    </row>
    <row r="61" spans="1:18">
      <c r="A61" s="1" t="s">
        <v>104</v>
      </c>
      <c r="B61" s="74" t="s">
        <v>105</v>
      </c>
      <c r="C61" s="21" t="s">
        <v>20</v>
      </c>
      <c r="D61" s="36">
        <v>53200</v>
      </c>
      <c r="E61" s="32">
        <v>0</v>
      </c>
      <c r="F61" s="36">
        <v>58520</v>
      </c>
      <c r="G61" s="36"/>
      <c r="H61" s="36">
        <v>0</v>
      </c>
      <c r="I61" s="32">
        <v>0</v>
      </c>
      <c r="J61" s="36">
        <v>0</v>
      </c>
      <c r="K61" s="36"/>
      <c r="L61" s="36">
        <v>57550</v>
      </c>
      <c r="M61" s="32">
        <v>0</v>
      </c>
      <c r="N61" s="36">
        <v>63305</v>
      </c>
      <c r="O61" s="36"/>
      <c r="P61" s="36">
        <v>0</v>
      </c>
      <c r="Q61" s="32">
        <v>0</v>
      </c>
      <c r="R61" s="37">
        <f t="shared" si="4"/>
        <v>0</v>
      </c>
    </row>
    <row r="62" spans="1:18">
      <c r="A62" s="1" t="s">
        <v>106</v>
      </c>
      <c r="B62" s="51" t="s">
        <v>107</v>
      </c>
      <c r="C62" s="51" t="s">
        <v>20</v>
      </c>
      <c r="D62" s="36">
        <v>77200</v>
      </c>
      <c r="E62" s="32">
        <v>0</v>
      </c>
      <c r="F62" s="36">
        <v>84920</v>
      </c>
      <c r="G62" s="36"/>
      <c r="H62" s="36">
        <v>0</v>
      </c>
      <c r="I62" s="32">
        <v>0</v>
      </c>
      <c r="J62" s="36">
        <v>0</v>
      </c>
      <c r="K62" s="36"/>
      <c r="L62" s="36">
        <v>77000</v>
      </c>
      <c r="M62" s="32">
        <v>0</v>
      </c>
      <c r="N62" s="36">
        <v>84700</v>
      </c>
      <c r="O62" s="36"/>
      <c r="P62" s="36">
        <v>0</v>
      </c>
      <c r="Q62" s="32">
        <v>0</v>
      </c>
      <c r="R62" s="37">
        <f t="shared" si="4"/>
        <v>0</v>
      </c>
    </row>
    <row r="63" spans="1:18">
      <c r="A63" s="1" t="s">
        <v>108</v>
      </c>
      <c r="B63" s="51" t="s">
        <v>109</v>
      </c>
      <c r="C63" s="51" t="s">
        <v>20</v>
      </c>
      <c r="D63" s="36">
        <v>32900</v>
      </c>
      <c r="E63" s="32">
        <v>0</v>
      </c>
      <c r="F63" s="36">
        <v>36190</v>
      </c>
      <c r="G63" s="36"/>
      <c r="H63" s="36">
        <v>0</v>
      </c>
      <c r="I63" s="32">
        <v>0</v>
      </c>
      <c r="J63" s="36">
        <v>0</v>
      </c>
      <c r="K63" s="36"/>
      <c r="L63" s="36">
        <v>33000</v>
      </c>
      <c r="M63" s="32">
        <v>0</v>
      </c>
      <c r="N63" s="36">
        <v>36300</v>
      </c>
      <c r="O63" s="36"/>
      <c r="P63" s="36">
        <v>0</v>
      </c>
      <c r="Q63" s="32">
        <v>0</v>
      </c>
      <c r="R63" s="37">
        <f t="shared" si="4"/>
        <v>0</v>
      </c>
    </row>
    <row r="64" spans="1:18">
      <c r="A64" s="1" t="s">
        <v>110</v>
      </c>
      <c r="B64" s="51" t="s">
        <v>111</v>
      </c>
      <c r="C64" s="51" t="s">
        <v>20</v>
      </c>
      <c r="D64" s="36">
        <v>2750</v>
      </c>
      <c r="E64" s="32">
        <v>0</v>
      </c>
      <c r="F64" s="36">
        <v>3025</v>
      </c>
      <c r="G64" s="36"/>
      <c r="H64" s="36">
        <v>0</v>
      </c>
      <c r="I64" s="32">
        <v>0</v>
      </c>
      <c r="J64" s="36">
        <v>0</v>
      </c>
      <c r="K64" s="36"/>
      <c r="L64" s="36">
        <v>1500</v>
      </c>
      <c r="M64" s="32">
        <v>0</v>
      </c>
      <c r="N64" s="36">
        <v>1650</v>
      </c>
      <c r="O64" s="36"/>
      <c r="P64" s="36">
        <v>0</v>
      </c>
      <c r="Q64" s="32">
        <v>0</v>
      </c>
      <c r="R64" s="37">
        <f t="shared" si="4"/>
        <v>0</v>
      </c>
    </row>
    <row r="65" spans="1:18">
      <c r="A65" s="1" t="s">
        <v>112</v>
      </c>
      <c r="B65" s="51" t="s">
        <v>113</v>
      </c>
      <c r="C65" s="51" t="s">
        <v>20</v>
      </c>
      <c r="D65" s="36">
        <v>5700</v>
      </c>
      <c r="E65" s="32">
        <v>0</v>
      </c>
      <c r="F65" s="36">
        <v>6270</v>
      </c>
      <c r="G65" s="36"/>
      <c r="H65" s="36">
        <v>0</v>
      </c>
      <c r="I65" s="32">
        <v>0</v>
      </c>
      <c r="J65" s="36">
        <v>0</v>
      </c>
      <c r="K65" s="36"/>
      <c r="L65" s="36">
        <v>5800</v>
      </c>
      <c r="M65" s="32">
        <v>0</v>
      </c>
      <c r="N65" s="36">
        <v>6380</v>
      </c>
      <c r="O65" s="36"/>
      <c r="P65" s="36">
        <v>0</v>
      </c>
      <c r="Q65" s="32">
        <v>0</v>
      </c>
      <c r="R65" s="37">
        <f t="shared" si="4"/>
        <v>0</v>
      </c>
    </row>
    <row r="66" spans="1:18">
      <c r="A66" s="1" t="s">
        <v>114</v>
      </c>
      <c r="B66" s="51" t="s">
        <v>115</v>
      </c>
      <c r="C66" s="51" t="s">
        <v>20</v>
      </c>
      <c r="D66" s="36">
        <v>5000</v>
      </c>
      <c r="E66" s="32">
        <v>0</v>
      </c>
      <c r="F66" s="36">
        <v>5500</v>
      </c>
      <c r="G66" s="36"/>
      <c r="H66" s="36">
        <v>0</v>
      </c>
      <c r="I66" s="32">
        <v>0</v>
      </c>
      <c r="J66" s="36">
        <v>0</v>
      </c>
      <c r="K66" s="36"/>
      <c r="L66" s="36">
        <v>5000</v>
      </c>
      <c r="M66" s="32">
        <v>0</v>
      </c>
      <c r="N66" s="36">
        <v>5500</v>
      </c>
      <c r="O66" s="36"/>
      <c r="P66" s="36">
        <v>0</v>
      </c>
      <c r="Q66" s="32">
        <v>0</v>
      </c>
      <c r="R66" s="37">
        <f t="shared" si="4"/>
        <v>0</v>
      </c>
    </row>
    <row r="67" spans="1:18">
      <c r="A67" s="1" t="s">
        <v>116</v>
      </c>
      <c r="B67" s="51" t="s">
        <v>117</v>
      </c>
      <c r="C67" s="51" t="s">
        <v>20</v>
      </c>
      <c r="D67" s="36">
        <v>6950</v>
      </c>
      <c r="E67" s="32">
        <v>0</v>
      </c>
      <c r="F67" s="36">
        <v>7645</v>
      </c>
      <c r="G67" s="36"/>
      <c r="H67" s="36">
        <v>0</v>
      </c>
      <c r="I67" s="32">
        <v>0</v>
      </c>
      <c r="J67" s="36">
        <v>0</v>
      </c>
      <c r="K67" s="36"/>
      <c r="L67" s="36">
        <v>6950</v>
      </c>
      <c r="M67" s="32">
        <v>0</v>
      </c>
      <c r="N67" s="36">
        <v>7645</v>
      </c>
      <c r="O67" s="36"/>
      <c r="P67" s="36">
        <v>0</v>
      </c>
      <c r="Q67" s="32">
        <v>0</v>
      </c>
      <c r="R67" s="37">
        <f t="shared" si="4"/>
        <v>0</v>
      </c>
    </row>
    <row r="68" spans="1:18">
      <c r="A68" s="1" t="s">
        <v>118</v>
      </c>
      <c r="B68" s="74" t="s">
        <v>119</v>
      </c>
      <c r="C68" s="21" t="s">
        <v>20</v>
      </c>
      <c r="D68" s="36">
        <v>760</v>
      </c>
      <c r="E68" s="32">
        <v>0</v>
      </c>
      <c r="F68" s="36">
        <v>836</v>
      </c>
      <c r="G68" s="36"/>
      <c r="H68" s="36">
        <v>0</v>
      </c>
      <c r="I68" s="32">
        <v>0</v>
      </c>
      <c r="J68" s="36">
        <v>0</v>
      </c>
      <c r="K68" s="36"/>
      <c r="L68" s="36">
        <v>700</v>
      </c>
      <c r="M68" s="32">
        <v>0</v>
      </c>
      <c r="N68" s="36">
        <v>770</v>
      </c>
      <c r="O68" s="36"/>
      <c r="P68" s="36">
        <v>0</v>
      </c>
      <c r="Q68" s="32">
        <v>0</v>
      </c>
      <c r="R68" s="37">
        <f t="shared" si="4"/>
        <v>0</v>
      </c>
    </row>
    <row r="69" spans="1:18">
      <c r="A69" s="1" t="s">
        <v>120</v>
      </c>
      <c r="B69" s="74" t="s">
        <v>121</v>
      </c>
      <c r="C69" s="21" t="s">
        <v>20</v>
      </c>
      <c r="D69" s="36">
        <v>0</v>
      </c>
      <c r="E69" s="32">
        <v>0</v>
      </c>
      <c r="F69" s="36">
        <v>0</v>
      </c>
      <c r="G69" s="36"/>
      <c r="H69" s="36">
        <v>0</v>
      </c>
      <c r="I69" s="32">
        <v>0</v>
      </c>
      <c r="J69" s="36">
        <v>0</v>
      </c>
      <c r="K69" s="36"/>
      <c r="L69" s="36">
        <v>0</v>
      </c>
      <c r="M69" s="32">
        <v>0</v>
      </c>
      <c r="N69" s="36">
        <v>0</v>
      </c>
      <c r="O69" s="36"/>
      <c r="P69" s="36">
        <v>0</v>
      </c>
      <c r="Q69" s="32">
        <v>0</v>
      </c>
      <c r="R69" s="37">
        <f t="shared" si="4"/>
        <v>0</v>
      </c>
    </row>
    <row r="70" spans="1:18">
      <c r="A70" s="1" t="s">
        <v>122</v>
      </c>
      <c r="B70" s="74" t="s">
        <v>123</v>
      </c>
      <c r="C70" s="21" t="s">
        <v>20</v>
      </c>
      <c r="D70" s="36">
        <v>4541.13</v>
      </c>
      <c r="E70" s="32">
        <v>0</v>
      </c>
      <c r="F70" s="36">
        <v>5312.18</v>
      </c>
      <c r="G70" s="36"/>
      <c r="H70" s="36">
        <v>0</v>
      </c>
      <c r="I70" s="32">
        <v>0</v>
      </c>
      <c r="J70" s="36">
        <v>0</v>
      </c>
      <c r="K70" s="36"/>
      <c r="L70" s="36">
        <v>4520.5200000000004</v>
      </c>
      <c r="M70" s="32">
        <v>0</v>
      </c>
      <c r="N70" s="36">
        <v>5287.04</v>
      </c>
      <c r="O70" s="36"/>
      <c r="P70" s="36">
        <v>0</v>
      </c>
      <c r="Q70" s="32">
        <v>0</v>
      </c>
      <c r="R70" s="37">
        <f t="shared" si="4"/>
        <v>0</v>
      </c>
    </row>
    <row r="71" spans="1:18">
      <c r="A71" s="1" t="s">
        <v>124</v>
      </c>
      <c r="B71" s="74" t="s">
        <v>125</v>
      </c>
      <c r="C71" s="21" t="s">
        <v>20</v>
      </c>
      <c r="D71" s="36">
        <v>18500</v>
      </c>
      <c r="E71" s="32">
        <v>0</v>
      </c>
      <c r="F71" s="36">
        <v>20350</v>
      </c>
      <c r="G71" s="36"/>
      <c r="H71" s="36">
        <v>0</v>
      </c>
      <c r="I71" s="32">
        <v>0</v>
      </c>
      <c r="J71" s="36">
        <v>0</v>
      </c>
      <c r="K71" s="36"/>
      <c r="L71" s="36">
        <v>20000</v>
      </c>
      <c r="M71" s="32">
        <v>0</v>
      </c>
      <c r="N71" s="36">
        <v>22000</v>
      </c>
      <c r="O71" s="36"/>
      <c r="P71" s="36">
        <v>0</v>
      </c>
      <c r="Q71" s="32">
        <v>0</v>
      </c>
      <c r="R71" s="37">
        <f t="shared" si="4"/>
        <v>0</v>
      </c>
    </row>
    <row r="72" spans="1:18">
      <c r="A72" s="1" t="s">
        <v>126</v>
      </c>
      <c r="B72" s="21" t="s">
        <v>127</v>
      </c>
      <c r="C72" s="21" t="s">
        <v>20</v>
      </c>
      <c r="D72" s="36">
        <v>17750</v>
      </c>
      <c r="E72" s="32">
        <v>0</v>
      </c>
      <c r="F72" s="36">
        <v>19525</v>
      </c>
      <c r="G72" s="36"/>
      <c r="H72" s="36">
        <v>0</v>
      </c>
      <c r="I72" s="32">
        <v>0</v>
      </c>
      <c r="J72" s="36">
        <v>0</v>
      </c>
      <c r="K72" s="36"/>
      <c r="L72" s="36">
        <v>17750</v>
      </c>
      <c r="M72" s="32">
        <v>0</v>
      </c>
      <c r="N72" s="36">
        <v>19525</v>
      </c>
      <c r="O72" s="36"/>
      <c r="P72" s="36">
        <v>0</v>
      </c>
      <c r="Q72" s="32">
        <v>0</v>
      </c>
      <c r="R72" s="37">
        <f t="shared" si="4"/>
        <v>0</v>
      </c>
    </row>
    <row r="73" spans="1:18">
      <c r="A73" s="1" t="s">
        <v>128</v>
      </c>
      <c r="B73" s="75" t="s">
        <v>129</v>
      </c>
      <c r="C73" s="21" t="s">
        <v>20</v>
      </c>
      <c r="D73" s="36">
        <v>0</v>
      </c>
      <c r="E73" s="32">
        <v>0</v>
      </c>
      <c r="F73" s="36">
        <v>0</v>
      </c>
      <c r="G73" s="36"/>
      <c r="H73" s="36">
        <v>0</v>
      </c>
      <c r="I73" s="32">
        <v>0</v>
      </c>
      <c r="J73" s="36">
        <v>0</v>
      </c>
      <c r="K73" s="36"/>
      <c r="L73" s="36">
        <v>28625.7</v>
      </c>
      <c r="M73" s="32">
        <v>0</v>
      </c>
      <c r="N73" s="36">
        <v>31488.27</v>
      </c>
      <c r="O73" s="36"/>
      <c r="P73" s="36">
        <v>0</v>
      </c>
      <c r="Q73" s="32">
        <v>0</v>
      </c>
      <c r="R73" s="37">
        <f t="shared" si="4"/>
        <v>0</v>
      </c>
    </row>
    <row r="74" spans="1:18">
      <c r="A74" s="1" t="s">
        <v>130</v>
      </c>
      <c r="B74" s="69" t="s">
        <v>131</v>
      </c>
      <c r="C74" s="21" t="s">
        <v>61</v>
      </c>
      <c r="D74" s="36">
        <v>0</v>
      </c>
      <c r="E74" s="32">
        <v>0</v>
      </c>
      <c r="F74" s="36">
        <v>0</v>
      </c>
      <c r="G74" s="36"/>
      <c r="H74" s="36">
        <v>0</v>
      </c>
      <c r="I74" s="32">
        <v>0</v>
      </c>
      <c r="J74" s="36">
        <v>0</v>
      </c>
      <c r="K74" s="36"/>
      <c r="L74" s="36">
        <v>-28625.7</v>
      </c>
      <c r="M74" s="32">
        <v>0</v>
      </c>
      <c r="N74" s="36">
        <v>-31488.27</v>
      </c>
      <c r="O74" s="36"/>
      <c r="P74" s="36">
        <v>0</v>
      </c>
      <c r="Q74" s="32">
        <v>0</v>
      </c>
      <c r="R74" s="37">
        <f t="shared" si="4"/>
        <v>0</v>
      </c>
    </row>
    <row r="75" spans="1:18">
      <c r="A75" s="1" t="s">
        <v>132</v>
      </c>
      <c r="B75" s="69" t="s">
        <v>133</v>
      </c>
      <c r="C75" s="21" t="s">
        <v>61</v>
      </c>
      <c r="D75" s="36">
        <v>0</v>
      </c>
      <c r="E75" s="32">
        <v>0</v>
      </c>
      <c r="F75" s="36">
        <v>0</v>
      </c>
      <c r="G75" s="36"/>
      <c r="H75" s="36">
        <v>0</v>
      </c>
      <c r="I75" s="32">
        <v>0</v>
      </c>
      <c r="J75" s="36">
        <v>0</v>
      </c>
      <c r="K75" s="36"/>
      <c r="L75" s="36">
        <v>0</v>
      </c>
      <c r="M75" s="32">
        <v>0</v>
      </c>
      <c r="N75" s="36">
        <v>0</v>
      </c>
      <c r="O75" s="36"/>
      <c r="P75" s="36">
        <v>0</v>
      </c>
      <c r="Q75" s="32">
        <v>0</v>
      </c>
      <c r="R75" s="37">
        <f t="shared" si="4"/>
        <v>0</v>
      </c>
    </row>
    <row r="76" spans="1:18">
      <c r="A76" s="1" t="s">
        <v>134</v>
      </c>
      <c r="B76" s="51" t="s">
        <v>135</v>
      </c>
      <c r="C76" s="21" t="s">
        <v>20</v>
      </c>
      <c r="D76" s="36">
        <v>0</v>
      </c>
      <c r="E76" s="32">
        <v>0</v>
      </c>
      <c r="F76" s="36">
        <v>0</v>
      </c>
      <c r="G76" s="36"/>
      <c r="H76" s="36">
        <v>0</v>
      </c>
      <c r="I76" s="32">
        <v>0</v>
      </c>
      <c r="J76" s="36">
        <v>0</v>
      </c>
      <c r="K76" s="36"/>
      <c r="L76" s="36">
        <v>128.69</v>
      </c>
      <c r="M76" s="32">
        <v>0</v>
      </c>
      <c r="N76" s="36">
        <v>1177</v>
      </c>
      <c r="O76" s="36"/>
      <c r="P76" s="36">
        <v>0</v>
      </c>
      <c r="Q76" s="32">
        <v>0</v>
      </c>
      <c r="R76" s="37">
        <f t="shared" si="4"/>
        <v>0</v>
      </c>
    </row>
    <row r="77" spans="1:18">
      <c r="A77" s="1" t="s">
        <v>136</v>
      </c>
      <c r="B77" s="51" t="s">
        <v>137</v>
      </c>
      <c r="C77" s="21" t="s">
        <v>20</v>
      </c>
      <c r="D77" s="36">
        <v>0</v>
      </c>
      <c r="E77" s="32">
        <v>0</v>
      </c>
      <c r="F77" s="36">
        <v>0</v>
      </c>
      <c r="G77" s="36"/>
      <c r="H77" s="36">
        <v>0</v>
      </c>
      <c r="I77" s="32">
        <v>0</v>
      </c>
      <c r="J77" s="36">
        <v>0</v>
      </c>
      <c r="K77" s="36"/>
      <c r="L77" s="36">
        <v>0</v>
      </c>
      <c r="M77" s="32">
        <v>0</v>
      </c>
      <c r="N77" s="36">
        <v>0</v>
      </c>
      <c r="O77" s="36"/>
      <c r="P77" s="36">
        <v>0</v>
      </c>
      <c r="Q77" s="32">
        <v>0</v>
      </c>
      <c r="R77" s="37">
        <f t="shared" si="4"/>
        <v>0</v>
      </c>
    </row>
    <row r="78" spans="1:18">
      <c r="A78" s="1" t="s">
        <v>138</v>
      </c>
      <c r="B78" s="21" t="s">
        <v>139</v>
      </c>
      <c r="C78" s="21" t="s">
        <v>20</v>
      </c>
      <c r="D78" s="36">
        <v>7000.94</v>
      </c>
      <c r="E78" s="32">
        <v>0</v>
      </c>
      <c r="F78" s="36">
        <v>7701.04</v>
      </c>
      <c r="G78" s="36"/>
      <c r="H78" s="36">
        <v>0</v>
      </c>
      <c r="I78" s="32">
        <v>0</v>
      </c>
      <c r="J78" s="36">
        <v>0</v>
      </c>
      <c r="K78" s="36"/>
      <c r="L78" s="36">
        <v>7028.64</v>
      </c>
      <c r="M78" s="32">
        <v>0</v>
      </c>
      <c r="N78" s="36">
        <v>7731.5</v>
      </c>
      <c r="O78" s="36"/>
      <c r="P78" s="36">
        <v>0</v>
      </c>
      <c r="Q78" s="32">
        <v>0</v>
      </c>
      <c r="R78" s="37">
        <f t="shared" si="4"/>
        <v>0</v>
      </c>
    </row>
    <row r="79" spans="1:18">
      <c r="A79" s="1" t="s">
        <v>140</v>
      </c>
      <c r="B79" s="21" t="s">
        <v>141</v>
      </c>
      <c r="C79" s="21" t="s">
        <v>20</v>
      </c>
      <c r="D79" s="36">
        <v>0</v>
      </c>
      <c r="E79" s="32">
        <v>0</v>
      </c>
      <c r="F79" s="36">
        <v>0</v>
      </c>
      <c r="G79" s="36"/>
      <c r="H79" s="36">
        <v>0</v>
      </c>
      <c r="I79" s="32">
        <v>0</v>
      </c>
      <c r="J79" s="36">
        <v>0</v>
      </c>
      <c r="K79" s="36"/>
      <c r="L79" s="36">
        <v>0</v>
      </c>
      <c r="M79" s="32">
        <v>0</v>
      </c>
      <c r="N79" s="36">
        <v>0</v>
      </c>
      <c r="O79" s="36"/>
      <c r="P79" s="36">
        <v>0</v>
      </c>
      <c r="Q79" s="32">
        <v>0</v>
      </c>
      <c r="R79" s="37">
        <f t="shared" si="4"/>
        <v>0</v>
      </c>
    </row>
    <row r="80" spans="1:18">
      <c r="A80" s="1" t="s">
        <v>142</v>
      </c>
      <c r="B80" s="74" t="s">
        <v>143</v>
      </c>
      <c r="C80" s="21" t="s">
        <v>20</v>
      </c>
      <c r="D80" s="36">
        <v>17550</v>
      </c>
      <c r="E80" s="32">
        <v>0</v>
      </c>
      <c r="F80" s="36">
        <v>19305</v>
      </c>
      <c r="G80" s="36"/>
      <c r="H80" s="36">
        <v>0</v>
      </c>
      <c r="I80" s="32">
        <v>0</v>
      </c>
      <c r="J80" s="36">
        <v>0</v>
      </c>
      <c r="K80" s="36"/>
      <c r="L80" s="36">
        <v>13350</v>
      </c>
      <c r="M80" s="32">
        <v>0</v>
      </c>
      <c r="N80" s="36">
        <v>14685</v>
      </c>
      <c r="O80" s="36"/>
      <c r="P80" s="36">
        <v>0</v>
      </c>
      <c r="Q80" s="32">
        <v>0</v>
      </c>
      <c r="R80" s="37">
        <f t="shared" si="4"/>
        <v>0</v>
      </c>
    </row>
    <row r="81" spans="1:19">
      <c r="A81" s="1" t="s">
        <v>144</v>
      </c>
      <c r="B81" s="76" t="s">
        <v>145</v>
      </c>
      <c r="C81" s="21" t="s">
        <v>20</v>
      </c>
      <c r="D81" s="36">
        <v>29900</v>
      </c>
      <c r="E81" s="32">
        <v>0</v>
      </c>
      <c r="F81" s="36">
        <v>32890</v>
      </c>
      <c r="G81" s="36"/>
      <c r="H81" s="36">
        <v>0</v>
      </c>
      <c r="I81" s="32">
        <v>0</v>
      </c>
      <c r="J81" s="36">
        <v>0</v>
      </c>
      <c r="K81" s="36"/>
      <c r="L81" s="36">
        <v>31000</v>
      </c>
      <c r="M81" s="32">
        <v>0</v>
      </c>
      <c r="N81" s="36">
        <v>34100</v>
      </c>
      <c r="O81" s="36"/>
      <c r="P81" s="36">
        <v>0</v>
      </c>
      <c r="Q81" s="32">
        <v>0</v>
      </c>
      <c r="R81" s="37">
        <f t="shared" si="4"/>
        <v>0</v>
      </c>
    </row>
    <row r="82" spans="1:19" s="42" customFormat="1" hidden="1">
      <c r="A82" s="1"/>
      <c r="B82" s="38" t="s">
        <v>146</v>
      </c>
      <c r="C82" s="77" t="s">
        <v>20</v>
      </c>
      <c r="D82" s="40">
        <v>0</v>
      </c>
      <c r="E82" s="32">
        <v>0</v>
      </c>
      <c r="F82" s="40">
        <v>0</v>
      </c>
      <c r="G82" s="40"/>
      <c r="H82" s="40">
        <v>0</v>
      </c>
      <c r="I82" s="32">
        <v>0</v>
      </c>
      <c r="J82" s="40">
        <v>0</v>
      </c>
      <c r="K82" s="40"/>
      <c r="L82" s="40">
        <v>0</v>
      </c>
      <c r="M82" s="32">
        <v>0</v>
      </c>
      <c r="N82" s="40">
        <v>0</v>
      </c>
      <c r="O82" s="40"/>
      <c r="P82" s="40">
        <v>0</v>
      </c>
      <c r="Q82" s="32">
        <v>0</v>
      </c>
      <c r="R82" s="41">
        <f t="shared" si="4"/>
        <v>0</v>
      </c>
    </row>
    <row r="83" spans="1:19" s="42" customFormat="1" hidden="1">
      <c r="A83" s="1"/>
      <c r="B83" s="38" t="s">
        <v>147</v>
      </c>
      <c r="C83" s="77" t="s">
        <v>20</v>
      </c>
      <c r="D83" s="40">
        <v>0</v>
      </c>
      <c r="E83" s="32">
        <v>0</v>
      </c>
      <c r="F83" s="40">
        <v>0</v>
      </c>
      <c r="G83" s="40"/>
      <c r="H83" s="40">
        <v>0</v>
      </c>
      <c r="I83" s="32">
        <v>0</v>
      </c>
      <c r="J83" s="40">
        <v>0</v>
      </c>
      <c r="K83" s="40"/>
      <c r="L83" s="40">
        <v>0</v>
      </c>
      <c r="M83" s="32">
        <v>0</v>
      </c>
      <c r="N83" s="40">
        <v>0</v>
      </c>
      <c r="O83" s="40"/>
      <c r="P83" s="40">
        <v>0</v>
      </c>
      <c r="Q83" s="32">
        <v>0</v>
      </c>
      <c r="R83" s="41">
        <f t="shared" si="4"/>
        <v>0</v>
      </c>
    </row>
    <row r="84" spans="1:19">
      <c r="A84" s="1" t="s">
        <v>148</v>
      </c>
      <c r="B84" s="43" t="s">
        <v>149</v>
      </c>
      <c r="C84" s="49" t="s">
        <v>20</v>
      </c>
      <c r="D84" s="36">
        <v>700</v>
      </c>
      <c r="E84" s="32">
        <v>0</v>
      </c>
      <c r="F84" s="36">
        <v>770</v>
      </c>
      <c r="G84" s="36"/>
      <c r="H84" s="36">
        <v>0</v>
      </c>
      <c r="I84" s="32">
        <v>0</v>
      </c>
      <c r="J84" s="36">
        <v>0</v>
      </c>
      <c r="K84" s="36"/>
      <c r="L84" s="36">
        <v>700</v>
      </c>
      <c r="M84" s="32">
        <v>0</v>
      </c>
      <c r="N84" s="36">
        <v>770</v>
      </c>
      <c r="O84" s="36"/>
      <c r="P84" s="36">
        <v>0</v>
      </c>
      <c r="Q84" s="32">
        <v>0</v>
      </c>
      <c r="R84" s="37">
        <f t="shared" si="4"/>
        <v>0</v>
      </c>
    </row>
    <row r="85" spans="1:19">
      <c r="A85" s="1" t="s">
        <v>150</v>
      </c>
      <c r="B85" s="43" t="s">
        <v>151</v>
      </c>
      <c r="C85" s="49" t="s">
        <v>20</v>
      </c>
      <c r="D85" s="36">
        <v>0</v>
      </c>
      <c r="E85" s="32">
        <v>0</v>
      </c>
      <c r="F85" s="36">
        <v>0</v>
      </c>
      <c r="G85" s="36"/>
      <c r="H85" s="36">
        <v>0</v>
      </c>
      <c r="I85" s="32">
        <v>0</v>
      </c>
      <c r="J85" s="36">
        <v>0</v>
      </c>
      <c r="K85" s="36"/>
      <c r="L85" s="36">
        <v>0</v>
      </c>
      <c r="M85" s="32">
        <v>0</v>
      </c>
      <c r="N85" s="36">
        <v>0</v>
      </c>
      <c r="O85" s="36"/>
      <c r="P85" s="36">
        <v>0</v>
      </c>
      <c r="Q85" s="32">
        <v>0</v>
      </c>
      <c r="R85" s="37">
        <f t="shared" si="4"/>
        <v>0</v>
      </c>
    </row>
    <row r="86" spans="1:19">
      <c r="A86" s="1" t="s">
        <v>152</v>
      </c>
      <c r="B86" s="43" t="s">
        <v>153</v>
      </c>
      <c r="C86" s="49" t="s">
        <v>20</v>
      </c>
      <c r="D86" s="36">
        <v>3500</v>
      </c>
      <c r="E86" s="32">
        <v>0</v>
      </c>
      <c r="F86" s="36">
        <v>3850</v>
      </c>
      <c r="G86" s="36"/>
      <c r="H86" s="36">
        <v>0</v>
      </c>
      <c r="I86" s="32">
        <v>0</v>
      </c>
      <c r="J86" s="36">
        <v>0</v>
      </c>
      <c r="K86" s="36"/>
      <c r="L86" s="36">
        <v>3500</v>
      </c>
      <c r="M86" s="32">
        <v>0</v>
      </c>
      <c r="N86" s="36">
        <v>3850</v>
      </c>
      <c r="O86" s="36"/>
      <c r="P86" s="36">
        <v>0</v>
      </c>
      <c r="Q86" s="32">
        <v>0</v>
      </c>
      <c r="R86" s="37">
        <f t="shared" si="4"/>
        <v>0</v>
      </c>
    </row>
    <row r="87" spans="1:19">
      <c r="A87" s="1" t="s">
        <v>154</v>
      </c>
      <c r="B87" s="43" t="s">
        <v>155</v>
      </c>
      <c r="C87" s="49" t="s">
        <v>20</v>
      </c>
      <c r="D87" s="36">
        <v>2100</v>
      </c>
      <c r="E87" s="32">
        <v>0</v>
      </c>
      <c r="F87" s="36">
        <v>2310</v>
      </c>
      <c r="G87" s="36"/>
      <c r="H87" s="36">
        <v>0</v>
      </c>
      <c r="I87" s="32">
        <v>0</v>
      </c>
      <c r="J87" s="36">
        <v>0</v>
      </c>
      <c r="K87" s="36"/>
      <c r="L87" s="36">
        <v>-14000</v>
      </c>
      <c r="M87" s="32">
        <v>0</v>
      </c>
      <c r="N87" s="36">
        <v>-15400</v>
      </c>
      <c r="O87" s="36"/>
      <c r="P87" s="36">
        <v>0</v>
      </c>
      <c r="Q87" s="32">
        <v>0</v>
      </c>
      <c r="R87" s="37">
        <f t="shared" si="4"/>
        <v>0</v>
      </c>
    </row>
    <row r="88" spans="1:19">
      <c r="A88" s="1" t="s">
        <v>156</v>
      </c>
      <c r="B88" s="43" t="s">
        <v>157</v>
      </c>
      <c r="C88" s="49" t="s">
        <v>20</v>
      </c>
      <c r="D88" s="36">
        <v>2200.94</v>
      </c>
      <c r="E88" s="32">
        <v>0</v>
      </c>
      <c r="F88" s="36">
        <v>2685.15</v>
      </c>
      <c r="G88" s="36"/>
      <c r="H88" s="36">
        <v>0</v>
      </c>
      <c r="I88" s="32">
        <v>0</v>
      </c>
      <c r="J88" s="36">
        <v>0</v>
      </c>
      <c r="K88" s="36"/>
      <c r="L88" s="36">
        <v>2620.52</v>
      </c>
      <c r="M88" s="32">
        <v>0</v>
      </c>
      <c r="N88" s="36">
        <v>3197.04</v>
      </c>
      <c r="O88" s="36"/>
      <c r="P88" s="36">
        <v>0</v>
      </c>
      <c r="Q88" s="32">
        <v>0</v>
      </c>
      <c r="R88" s="37">
        <f t="shared" si="4"/>
        <v>0</v>
      </c>
    </row>
    <row r="89" spans="1:19">
      <c r="A89" s="1" t="s">
        <v>158</v>
      </c>
      <c r="B89" s="43" t="s">
        <v>159</v>
      </c>
      <c r="C89" s="49" t="s">
        <v>20</v>
      </c>
      <c r="D89" s="36">
        <v>0</v>
      </c>
      <c r="E89" s="32">
        <v>0</v>
      </c>
      <c r="F89" s="36">
        <v>0</v>
      </c>
      <c r="G89" s="36"/>
      <c r="H89" s="36">
        <v>0</v>
      </c>
      <c r="I89" s="32">
        <v>0</v>
      </c>
      <c r="J89" s="36">
        <v>0</v>
      </c>
      <c r="K89" s="36"/>
      <c r="L89" s="36">
        <v>0</v>
      </c>
      <c r="M89" s="32">
        <v>0</v>
      </c>
      <c r="N89" s="36">
        <v>0</v>
      </c>
      <c r="O89" s="36"/>
      <c r="P89" s="36">
        <v>0</v>
      </c>
      <c r="Q89" s="32">
        <v>0</v>
      </c>
      <c r="R89" s="37">
        <f t="shared" si="4"/>
        <v>0</v>
      </c>
    </row>
    <row r="90" spans="1:19">
      <c r="A90" s="1" t="s">
        <v>160</v>
      </c>
      <c r="B90" s="43" t="s">
        <v>161</v>
      </c>
      <c r="C90" s="49" t="s">
        <v>20</v>
      </c>
      <c r="D90" s="36">
        <v>1100.47</v>
      </c>
      <c r="E90" s="32">
        <v>0</v>
      </c>
      <c r="F90" s="36">
        <v>1342.58</v>
      </c>
      <c r="G90" s="36"/>
      <c r="H90" s="36">
        <v>0</v>
      </c>
      <c r="I90" s="32">
        <v>0</v>
      </c>
      <c r="J90" s="36">
        <v>0</v>
      </c>
      <c r="K90" s="36"/>
      <c r="L90" s="36">
        <v>1091.8800000000001</v>
      </c>
      <c r="M90" s="32">
        <v>0</v>
      </c>
      <c r="N90" s="36">
        <v>1332.1</v>
      </c>
      <c r="O90" s="36"/>
      <c r="P90" s="36">
        <v>0</v>
      </c>
      <c r="Q90" s="32">
        <v>0</v>
      </c>
      <c r="R90" s="37">
        <f t="shared" si="4"/>
        <v>0</v>
      </c>
    </row>
    <row r="91" spans="1:19" s="79" customFormat="1">
      <c r="A91" s="1"/>
      <c r="B91" s="78" t="s">
        <v>162</v>
      </c>
      <c r="C91" s="56" t="s">
        <v>20</v>
      </c>
      <c r="D91" s="72">
        <f>SUM(D59:D81,D84:D90)</f>
        <v>329393.67</v>
      </c>
      <c r="E91" s="72"/>
      <c r="F91" s="72">
        <f>SUM(F59:F81,F84:F90)</f>
        <v>363698.98</v>
      </c>
      <c r="G91" s="72"/>
      <c r="H91" s="72">
        <f>SUM(H59:H81,H84:H90)</f>
        <v>0</v>
      </c>
      <c r="I91" s="72"/>
      <c r="J91" s="72">
        <f>SUM(J59:J81,J84:J90)</f>
        <v>0</v>
      </c>
      <c r="K91" s="72"/>
      <c r="L91" s="72">
        <f>SUM(L59:L81,L84:L90)</f>
        <v>311127.00000000006</v>
      </c>
      <c r="M91" s="72"/>
      <c r="N91" s="72">
        <f>SUM(N59:N81,N84:N90)</f>
        <v>344687.51999999996</v>
      </c>
      <c r="O91" s="72"/>
      <c r="P91" s="72">
        <f>SUM(P59:P81)+P84+P85+P86+P87+P90</f>
        <v>0</v>
      </c>
      <c r="Q91" s="72"/>
      <c r="R91" s="72">
        <f>SUM(R59:R81)+R84+R85+R86+R87+R90</f>
        <v>0</v>
      </c>
      <c r="S91" s="14"/>
    </row>
    <row r="92" spans="1:19">
      <c r="B92" s="76"/>
      <c r="C92" s="21"/>
      <c r="D92" s="80"/>
      <c r="E92" s="32"/>
      <c r="F92" s="80"/>
      <c r="G92" s="80"/>
      <c r="H92" s="80"/>
      <c r="I92" s="32"/>
      <c r="J92" s="80"/>
      <c r="K92" s="80"/>
      <c r="L92" s="80"/>
      <c r="M92" s="32"/>
      <c r="N92" s="80"/>
      <c r="O92" s="80"/>
      <c r="P92" s="80"/>
      <c r="Q92" s="32"/>
      <c r="R92" s="80"/>
    </row>
    <row r="93" spans="1:19">
      <c r="B93" s="30" t="s">
        <v>163</v>
      </c>
      <c r="C93" s="81" t="s">
        <v>97</v>
      </c>
      <c r="D93" s="73"/>
      <c r="E93" s="32"/>
      <c r="F93" s="73"/>
      <c r="G93" s="73"/>
      <c r="H93" s="73"/>
      <c r="I93" s="32"/>
      <c r="J93" s="73"/>
      <c r="K93" s="73"/>
      <c r="L93" s="73" t="s">
        <v>97</v>
      </c>
      <c r="M93" s="32"/>
      <c r="N93" s="73" t="s">
        <v>97</v>
      </c>
      <c r="O93" s="73"/>
      <c r="P93" s="73" t="s">
        <v>97</v>
      </c>
      <c r="Q93" s="32"/>
      <c r="R93" s="73" t="s">
        <v>97</v>
      </c>
    </row>
    <row r="94" spans="1:19">
      <c r="A94" s="1" t="s">
        <v>164</v>
      </c>
      <c r="B94" s="82" t="s">
        <v>165</v>
      </c>
      <c r="C94" s="49" t="s">
        <v>61</v>
      </c>
      <c r="D94" s="36">
        <v>5600</v>
      </c>
      <c r="E94" s="32">
        <v>0</v>
      </c>
      <c r="F94" s="36">
        <v>6832</v>
      </c>
      <c r="G94" s="36"/>
      <c r="H94" s="36">
        <v>0</v>
      </c>
      <c r="I94" s="32">
        <v>0</v>
      </c>
      <c r="J94" s="36">
        <v>0</v>
      </c>
      <c r="K94" s="36"/>
      <c r="L94" s="36">
        <v>5600</v>
      </c>
      <c r="M94" s="32">
        <v>0</v>
      </c>
      <c r="N94" s="36">
        <v>6832</v>
      </c>
      <c r="O94" s="36"/>
      <c r="P94" s="36">
        <v>0</v>
      </c>
      <c r="Q94" s="32">
        <v>0</v>
      </c>
      <c r="R94" s="37">
        <f t="shared" ref="R94:R157" si="5">P94*(1+Q94%)</f>
        <v>0</v>
      </c>
    </row>
    <row r="95" spans="1:19">
      <c r="A95" s="1" t="s">
        <v>166</v>
      </c>
      <c r="B95" s="82" t="s">
        <v>167</v>
      </c>
      <c r="C95" s="49" t="s">
        <v>61</v>
      </c>
      <c r="D95" s="36">
        <v>-22700</v>
      </c>
      <c r="E95" s="32">
        <v>0</v>
      </c>
      <c r="F95" s="36">
        <v>-24970</v>
      </c>
      <c r="G95" s="36"/>
      <c r="H95" s="36">
        <v>0</v>
      </c>
      <c r="I95" s="32">
        <v>0</v>
      </c>
      <c r="J95" s="36">
        <v>0</v>
      </c>
      <c r="K95" s="36"/>
      <c r="L95" s="36">
        <v>-22700</v>
      </c>
      <c r="M95" s="32">
        <v>0</v>
      </c>
      <c r="N95" s="36">
        <v>-24970</v>
      </c>
      <c r="O95" s="36"/>
      <c r="P95" s="36">
        <v>0</v>
      </c>
      <c r="Q95" s="32">
        <v>0</v>
      </c>
      <c r="R95" s="37">
        <f t="shared" si="5"/>
        <v>0</v>
      </c>
    </row>
    <row r="96" spans="1:19" s="42" customFormat="1" hidden="1">
      <c r="A96" s="1" t="s">
        <v>168</v>
      </c>
      <c r="B96" s="83" t="s">
        <v>169</v>
      </c>
      <c r="C96" s="77" t="s">
        <v>61</v>
      </c>
      <c r="D96" s="40">
        <v>0</v>
      </c>
      <c r="E96" s="32">
        <v>0</v>
      </c>
      <c r="F96" s="40">
        <v>0</v>
      </c>
      <c r="G96" s="40"/>
      <c r="H96" s="40">
        <v>0</v>
      </c>
      <c r="I96" s="32">
        <v>0</v>
      </c>
      <c r="J96" s="40">
        <v>0</v>
      </c>
      <c r="K96" s="40"/>
      <c r="L96" s="40">
        <v>0</v>
      </c>
      <c r="M96" s="32">
        <v>0</v>
      </c>
      <c r="N96" s="40">
        <v>0</v>
      </c>
      <c r="O96" s="40"/>
      <c r="P96" s="40">
        <v>0</v>
      </c>
      <c r="Q96" s="32">
        <v>0</v>
      </c>
      <c r="R96" s="41">
        <f t="shared" si="5"/>
        <v>0</v>
      </c>
    </row>
    <row r="97" spans="1:18" s="42" customFormat="1" hidden="1">
      <c r="A97" s="1" t="s">
        <v>170</v>
      </c>
      <c r="B97" s="83" t="s">
        <v>171</v>
      </c>
      <c r="C97" s="77" t="s">
        <v>61</v>
      </c>
      <c r="D97" s="40">
        <v>0</v>
      </c>
      <c r="E97" s="32">
        <v>0</v>
      </c>
      <c r="F97" s="40">
        <v>0</v>
      </c>
      <c r="G97" s="40"/>
      <c r="H97" s="40">
        <v>0</v>
      </c>
      <c r="I97" s="32">
        <v>0</v>
      </c>
      <c r="J97" s="40">
        <v>0</v>
      </c>
      <c r="K97" s="40"/>
      <c r="L97" s="40">
        <v>0</v>
      </c>
      <c r="M97" s="32">
        <v>0</v>
      </c>
      <c r="N97" s="40">
        <v>0</v>
      </c>
      <c r="O97" s="40"/>
      <c r="P97" s="40">
        <v>0</v>
      </c>
      <c r="Q97" s="32">
        <v>0</v>
      </c>
      <c r="R97" s="41">
        <f t="shared" si="5"/>
        <v>0</v>
      </c>
    </row>
    <row r="98" spans="1:18" s="42" customFormat="1" hidden="1">
      <c r="A98" s="1" t="s">
        <v>172</v>
      </c>
      <c r="B98" s="83" t="s">
        <v>173</v>
      </c>
      <c r="C98" s="77" t="s">
        <v>61</v>
      </c>
      <c r="D98" s="40">
        <v>0</v>
      </c>
      <c r="E98" s="32">
        <v>0</v>
      </c>
      <c r="F98" s="40">
        <v>0</v>
      </c>
      <c r="G98" s="40"/>
      <c r="H98" s="40">
        <v>0</v>
      </c>
      <c r="I98" s="32">
        <v>0</v>
      </c>
      <c r="J98" s="40">
        <v>0</v>
      </c>
      <c r="K98" s="40"/>
      <c r="L98" s="40">
        <v>0</v>
      </c>
      <c r="M98" s="32">
        <v>0</v>
      </c>
      <c r="N98" s="40">
        <v>0</v>
      </c>
      <c r="O98" s="40"/>
      <c r="P98" s="40">
        <v>0</v>
      </c>
      <c r="Q98" s="32">
        <v>0</v>
      </c>
      <c r="R98" s="41">
        <f t="shared" si="5"/>
        <v>0</v>
      </c>
    </row>
    <row r="99" spans="1:18" s="42" customFormat="1" hidden="1">
      <c r="A99" s="1" t="s">
        <v>174</v>
      </c>
      <c r="B99" s="83" t="s">
        <v>175</v>
      </c>
      <c r="C99" s="77" t="s">
        <v>61</v>
      </c>
      <c r="D99" s="40">
        <v>0</v>
      </c>
      <c r="E99" s="32">
        <v>0</v>
      </c>
      <c r="F99" s="40">
        <v>0</v>
      </c>
      <c r="G99" s="40"/>
      <c r="H99" s="40">
        <v>0</v>
      </c>
      <c r="I99" s="32">
        <v>0</v>
      </c>
      <c r="J99" s="40">
        <v>0</v>
      </c>
      <c r="K99" s="40"/>
      <c r="L99" s="40">
        <v>0</v>
      </c>
      <c r="M99" s="32">
        <v>0</v>
      </c>
      <c r="N99" s="40">
        <v>0</v>
      </c>
      <c r="O99" s="40"/>
      <c r="P99" s="40">
        <v>0</v>
      </c>
      <c r="Q99" s="32">
        <v>0</v>
      </c>
      <c r="R99" s="41">
        <f t="shared" si="5"/>
        <v>0</v>
      </c>
    </row>
    <row r="100" spans="1:18" s="42" customFormat="1" hidden="1">
      <c r="A100" s="1" t="s">
        <v>176</v>
      </c>
      <c r="B100" s="83" t="s">
        <v>177</v>
      </c>
      <c r="C100" s="77" t="s">
        <v>61</v>
      </c>
      <c r="D100" s="40">
        <v>0</v>
      </c>
      <c r="E100" s="32">
        <v>0</v>
      </c>
      <c r="F100" s="40">
        <v>0</v>
      </c>
      <c r="G100" s="40"/>
      <c r="H100" s="40">
        <v>0</v>
      </c>
      <c r="I100" s="32">
        <v>0</v>
      </c>
      <c r="J100" s="40">
        <v>0</v>
      </c>
      <c r="K100" s="40"/>
      <c r="L100" s="40">
        <v>0</v>
      </c>
      <c r="M100" s="32">
        <v>0</v>
      </c>
      <c r="N100" s="40">
        <v>0</v>
      </c>
      <c r="O100" s="40"/>
      <c r="P100" s="40">
        <v>0</v>
      </c>
      <c r="Q100" s="32">
        <v>0</v>
      </c>
      <c r="R100" s="41">
        <f t="shared" si="5"/>
        <v>0</v>
      </c>
    </row>
    <row r="101" spans="1:18" s="42" customFormat="1" hidden="1">
      <c r="A101" s="1" t="s">
        <v>178</v>
      </c>
      <c r="B101" s="83" t="s">
        <v>179</v>
      </c>
      <c r="C101" s="77" t="s">
        <v>61</v>
      </c>
      <c r="D101" s="40">
        <v>0</v>
      </c>
      <c r="E101" s="32">
        <v>0</v>
      </c>
      <c r="F101" s="40">
        <v>0</v>
      </c>
      <c r="G101" s="40"/>
      <c r="H101" s="40">
        <v>0</v>
      </c>
      <c r="I101" s="32">
        <v>0</v>
      </c>
      <c r="J101" s="40">
        <v>0</v>
      </c>
      <c r="K101" s="40"/>
      <c r="L101" s="40">
        <v>0</v>
      </c>
      <c r="M101" s="32">
        <v>0</v>
      </c>
      <c r="N101" s="40">
        <v>0</v>
      </c>
      <c r="O101" s="40"/>
      <c r="P101" s="40">
        <v>0</v>
      </c>
      <c r="Q101" s="32">
        <v>0</v>
      </c>
      <c r="R101" s="41">
        <f t="shared" si="5"/>
        <v>0</v>
      </c>
    </row>
    <row r="102" spans="1:18">
      <c r="B102" s="84" t="s">
        <v>180</v>
      </c>
      <c r="C102" s="85" t="s">
        <v>61</v>
      </c>
      <c r="D102" s="86">
        <f>SUM(D96:D101)</f>
        <v>0</v>
      </c>
      <c r="E102" s="87">
        <v>0</v>
      </c>
      <c r="F102" s="86">
        <f>SUM(F96:F101)</f>
        <v>0</v>
      </c>
      <c r="G102" s="86"/>
      <c r="H102" s="86">
        <f>SUM(H96:H101)</f>
        <v>0</v>
      </c>
      <c r="I102" s="87">
        <v>0</v>
      </c>
      <c r="J102" s="86">
        <f>SUM(J96:J101)</f>
        <v>0</v>
      </c>
      <c r="K102" s="86"/>
      <c r="L102" s="86">
        <f>SUM(L96:L101)</f>
        <v>0</v>
      </c>
      <c r="M102" s="87">
        <v>0</v>
      </c>
      <c r="N102" s="86">
        <f>SUM(N96:N101)</f>
        <v>0</v>
      </c>
      <c r="O102" s="86"/>
      <c r="P102" s="86">
        <f>SUM(P96:P101)</f>
        <v>0</v>
      </c>
      <c r="Q102" s="87">
        <v>0</v>
      </c>
      <c r="R102" s="88">
        <f t="shared" si="5"/>
        <v>0</v>
      </c>
    </row>
    <row r="103" spans="1:18">
      <c r="A103" s="1" t="s">
        <v>181</v>
      </c>
      <c r="B103" s="82" t="s">
        <v>182</v>
      </c>
      <c r="C103" s="49" t="s">
        <v>61</v>
      </c>
      <c r="D103" s="36">
        <v>0</v>
      </c>
      <c r="E103" s="32">
        <v>0</v>
      </c>
      <c r="F103" s="36">
        <v>0</v>
      </c>
      <c r="G103" s="36"/>
      <c r="H103" s="36">
        <v>0</v>
      </c>
      <c r="I103" s="32">
        <v>0</v>
      </c>
      <c r="J103" s="36">
        <v>0</v>
      </c>
      <c r="K103" s="36"/>
      <c r="L103" s="36">
        <v>0</v>
      </c>
      <c r="M103" s="32">
        <v>0</v>
      </c>
      <c r="N103" s="36">
        <v>0</v>
      </c>
      <c r="O103" s="36"/>
      <c r="P103" s="36">
        <v>0</v>
      </c>
      <c r="Q103" s="32">
        <v>0</v>
      </c>
      <c r="R103" s="37">
        <f t="shared" si="5"/>
        <v>0</v>
      </c>
    </row>
    <row r="104" spans="1:18">
      <c r="A104" s="1" t="s">
        <v>183</v>
      </c>
      <c r="B104" s="82" t="s">
        <v>184</v>
      </c>
      <c r="C104" s="49" t="s">
        <v>61</v>
      </c>
      <c r="D104" s="36">
        <v>-24000</v>
      </c>
      <c r="E104" s="32">
        <v>0</v>
      </c>
      <c r="F104" s="36">
        <v>-26400</v>
      </c>
      <c r="G104" s="36"/>
      <c r="H104" s="36">
        <v>0</v>
      </c>
      <c r="I104" s="32">
        <v>0</v>
      </c>
      <c r="J104" s="36">
        <v>0</v>
      </c>
      <c r="K104" s="36"/>
      <c r="L104" s="36">
        <v>-26000</v>
      </c>
      <c r="M104" s="32">
        <v>0</v>
      </c>
      <c r="N104" s="36">
        <v>-28600</v>
      </c>
      <c r="O104" s="36"/>
      <c r="P104" s="36">
        <v>0</v>
      </c>
      <c r="Q104" s="32">
        <v>0</v>
      </c>
      <c r="R104" s="37">
        <f t="shared" si="5"/>
        <v>0</v>
      </c>
    </row>
    <row r="105" spans="1:18" s="42" customFormat="1" hidden="1">
      <c r="A105" s="1" t="s">
        <v>185</v>
      </c>
      <c r="B105" s="83" t="s">
        <v>186</v>
      </c>
      <c r="C105" s="77" t="s">
        <v>61</v>
      </c>
      <c r="D105" s="40">
        <v>0</v>
      </c>
      <c r="E105" s="32">
        <v>0</v>
      </c>
      <c r="F105" s="40">
        <v>0</v>
      </c>
      <c r="G105" s="40"/>
      <c r="H105" s="40">
        <v>0</v>
      </c>
      <c r="I105" s="32">
        <v>0</v>
      </c>
      <c r="J105" s="40">
        <v>0</v>
      </c>
      <c r="K105" s="40"/>
      <c r="L105" s="40">
        <v>0</v>
      </c>
      <c r="M105" s="32">
        <v>0</v>
      </c>
      <c r="N105" s="40">
        <v>0</v>
      </c>
      <c r="O105" s="40"/>
      <c r="P105" s="40">
        <v>0</v>
      </c>
      <c r="Q105" s="32">
        <v>0</v>
      </c>
      <c r="R105" s="41">
        <f t="shared" si="5"/>
        <v>0</v>
      </c>
    </row>
    <row r="106" spans="1:18" s="42" customFormat="1" hidden="1">
      <c r="A106" s="1" t="s">
        <v>187</v>
      </c>
      <c r="B106" s="83" t="s">
        <v>188</v>
      </c>
      <c r="C106" s="77" t="s">
        <v>61</v>
      </c>
      <c r="D106" s="40">
        <v>0</v>
      </c>
      <c r="E106" s="32">
        <v>0</v>
      </c>
      <c r="F106" s="40">
        <v>0</v>
      </c>
      <c r="G106" s="40"/>
      <c r="H106" s="40">
        <v>0</v>
      </c>
      <c r="I106" s="32">
        <v>0</v>
      </c>
      <c r="J106" s="40">
        <v>0</v>
      </c>
      <c r="K106" s="40"/>
      <c r="L106" s="40">
        <v>0</v>
      </c>
      <c r="M106" s="32">
        <v>0</v>
      </c>
      <c r="N106" s="40">
        <v>0</v>
      </c>
      <c r="O106" s="40"/>
      <c r="P106" s="40">
        <v>0</v>
      </c>
      <c r="Q106" s="32">
        <v>0</v>
      </c>
      <c r="R106" s="41">
        <f t="shared" si="5"/>
        <v>0</v>
      </c>
    </row>
    <row r="107" spans="1:18" s="42" customFormat="1" hidden="1">
      <c r="A107" s="1" t="s">
        <v>189</v>
      </c>
      <c r="B107" s="83" t="s">
        <v>190</v>
      </c>
      <c r="C107" s="77" t="s">
        <v>61</v>
      </c>
      <c r="D107" s="40">
        <v>0</v>
      </c>
      <c r="E107" s="32">
        <v>0</v>
      </c>
      <c r="F107" s="40">
        <v>0</v>
      </c>
      <c r="G107" s="40"/>
      <c r="H107" s="40">
        <v>0</v>
      </c>
      <c r="I107" s="32">
        <v>0</v>
      </c>
      <c r="J107" s="40">
        <v>0</v>
      </c>
      <c r="K107" s="40"/>
      <c r="L107" s="40">
        <v>0</v>
      </c>
      <c r="M107" s="32">
        <v>0</v>
      </c>
      <c r="N107" s="40">
        <v>0</v>
      </c>
      <c r="O107" s="40"/>
      <c r="P107" s="40">
        <v>0</v>
      </c>
      <c r="Q107" s="32">
        <v>0</v>
      </c>
      <c r="R107" s="41">
        <f t="shared" si="5"/>
        <v>0</v>
      </c>
    </row>
    <row r="108" spans="1:18" s="42" customFormat="1" hidden="1">
      <c r="A108" s="1" t="s">
        <v>191</v>
      </c>
      <c r="B108" s="83" t="s">
        <v>192</v>
      </c>
      <c r="C108" s="77" t="s">
        <v>61</v>
      </c>
      <c r="D108" s="40">
        <v>0</v>
      </c>
      <c r="E108" s="32">
        <v>0</v>
      </c>
      <c r="F108" s="40">
        <v>0</v>
      </c>
      <c r="G108" s="40"/>
      <c r="H108" s="40">
        <v>0</v>
      </c>
      <c r="I108" s="32">
        <v>0</v>
      </c>
      <c r="J108" s="40">
        <v>0</v>
      </c>
      <c r="K108" s="40"/>
      <c r="L108" s="40">
        <v>0</v>
      </c>
      <c r="M108" s="32">
        <v>0</v>
      </c>
      <c r="N108" s="40">
        <v>0</v>
      </c>
      <c r="O108" s="40"/>
      <c r="P108" s="40">
        <v>0</v>
      </c>
      <c r="Q108" s="32">
        <v>0</v>
      </c>
      <c r="R108" s="41">
        <f t="shared" si="5"/>
        <v>0</v>
      </c>
    </row>
    <row r="109" spans="1:18" s="42" customFormat="1" hidden="1">
      <c r="A109" s="1" t="s">
        <v>193</v>
      </c>
      <c r="B109" s="83" t="s">
        <v>194</v>
      </c>
      <c r="C109" s="77" t="s">
        <v>61</v>
      </c>
      <c r="D109" s="40">
        <v>0</v>
      </c>
      <c r="E109" s="32">
        <v>0</v>
      </c>
      <c r="F109" s="40">
        <v>0</v>
      </c>
      <c r="G109" s="40"/>
      <c r="H109" s="40">
        <v>0</v>
      </c>
      <c r="I109" s="32">
        <v>0</v>
      </c>
      <c r="J109" s="40">
        <v>0</v>
      </c>
      <c r="K109" s="40"/>
      <c r="L109" s="40">
        <v>0</v>
      </c>
      <c r="M109" s="32">
        <v>0</v>
      </c>
      <c r="N109" s="40">
        <v>0</v>
      </c>
      <c r="O109" s="40"/>
      <c r="P109" s="40">
        <v>0</v>
      </c>
      <c r="Q109" s="32">
        <v>0</v>
      </c>
      <c r="R109" s="41">
        <f t="shared" si="5"/>
        <v>0</v>
      </c>
    </row>
    <row r="110" spans="1:18" s="42" customFormat="1" hidden="1">
      <c r="A110" s="1" t="s">
        <v>195</v>
      </c>
      <c r="B110" s="83" t="s">
        <v>196</v>
      </c>
      <c r="C110" s="77" t="s">
        <v>61</v>
      </c>
      <c r="D110" s="40">
        <v>0</v>
      </c>
      <c r="E110" s="32">
        <v>0</v>
      </c>
      <c r="F110" s="40">
        <v>0</v>
      </c>
      <c r="G110" s="40"/>
      <c r="H110" s="40">
        <v>0</v>
      </c>
      <c r="I110" s="32">
        <v>0</v>
      </c>
      <c r="J110" s="40">
        <v>0</v>
      </c>
      <c r="K110" s="40"/>
      <c r="L110" s="40">
        <v>0</v>
      </c>
      <c r="M110" s="32">
        <v>0</v>
      </c>
      <c r="N110" s="40">
        <v>0</v>
      </c>
      <c r="O110" s="40"/>
      <c r="P110" s="40">
        <v>0</v>
      </c>
      <c r="Q110" s="32">
        <v>0</v>
      </c>
      <c r="R110" s="41">
        <f t="shared" si="5"/>
        <v>0</v>
      </c>
    </row>
    <row r="111" spans="1:18">
      <c r="B111" s="84" t="s">
        <v>197</v>
      </c>
      <c r="C111" s="85" t="s">
        <v>61</v>
      </c>
      <c r="D111" s="86">
        <f>SUM(D105:D110)</f>
        <v>0</v>
      </c>
      <c r="E111" s="87">
        <v>0</v>
      </c>
      <c r="F111" s="86">
        <f>SUM(F105:F110)</f>
        <v>0</v>
      </c>
      <c r="G111" s="86"/>
      <c r="H111" s="86">
        <f>SUM(H105:H110)</f>
        <v>0</v>
      </c>
      <c r="I111" s="87">
        <v>0</v>
      </c>
      <c r="J111" s="86">
        <f>SUM(J105:J110)</f>
        <v>0</v>
      </c>
      <c r="K111" s="86"/>
      <c r="L111" s="86">
        <f>SUM(L105:L110)</f>
        <v>0</v>
      </c>
      <c r="M111" s="87">
        <v>0</v>
      </c>
      <c r="N111" s="86">
        <f>SUM(N105:N110)</f>
        <v>0</v>
      </c>
      <c r="O111" s="86"/>
      <c r="P111" s="86">
        <f>SUM(P105:P110)</f>
        <v>0</v>
      </c>
      <c r="Q111" s="87">
        <v>0</v>
      </c>
      <c r="R111" s="88">
        <f t="shared" si="5"/>
        <v>0</v>
      </c>
    </row>
    <row r="112" spans="1:18">
      <c r="A112" s="1" t="s">
        <v>198</v>
      </c>
      <c r="B112" s="82" t="s">
        <v>199</v>
      </c>
      <c r="C112" s="49" t="s">
        <v>61</v>
      </c>
      <c r="D112" s="36">
        <v>40770.33</v>
      </c>
      <c r="E112" s="32">
        <v>0</v>
      </c>
      <c r="F112" s="36">
        <v>44847.360000000001</v>
      </c>
      <c r="G112" s="36"/>
      <c r="H112" s="36">
        <v>0</v>
      </c>
      <c r="I112" s="32">
        <v>0</v>
      </c>
      <c r="J112" s="36">
        <v>0</v>
      </c>
      <c r="K112" s="36"/>
      <c r="L112" s="36">
        <v>40764.32</v>
      </c>
      <c r="M112" s="32">
        <v>0</v>
      </c>
      <c r="N112" s="36">
        <v>44840.75</v>
      </c>
      <c r="O112" s="36"/>
      <c r="P112" s="36">
        <v>0</v>
      </c>
      <c r="Q112" s="32">
        <v>0</v>
      </c>
      <c r="R112" s="37">
        <f t="shared" si="5"/>
        <v>0</v>
      </c>
    </row>
    <row r="113" spans="1:18" s="42" customFormat="1" hidden="1">
      <c r="A113" s="1" t="s">
        <v>200</v>
      </c>
      <c r="B113" s="83" t="s">
        <v>201</v>
      </c>
      <c r="C113" s="77" t="s">
        <v>61</v>
      </c>
      <c r="D113" s="40">
        <v>0</v>
      </c>
      <c r="E113" s="32">
        <v>0</v>
      </c>
      <c r="F113" s="40">
        <v>0</v>
      </c>
      <c r="G113" s="40"/>
      <c r="H113" s="40">
        <v>0</v>
      </c>
      <c r="I113" s="32">
        <v>0</v>
      </c>
      <c r="J113" s="40">
        <v>0</v>
      </c>
      <c r="K113" s="40"/>
      <c r="L113" s="40">
        <v>0</v>
      </c>
      <c r="M113" s="32">
        <v>0</v>
      </c>
      <c r="N113" s="40">
        <v>0</v>
      </c>
      <c r="O113" s="40"/>
      <c r="P113" s="40">
        <v>0</v>
      </c>
      <c r="Q113" s="32">
        <v>0</v>
      </c>
      <c r="R113" s="41">
        <f t="shared" si="5"/>
        <v>0</v>
      </c>
    </row>
    <row r="114" spans="1:18" s="42" customFormat="1" hidden="1">
      <c r="A114" s="1" t="s">
        <v>202</v>
      </c>
      <c r="B114" s="83" t="s">
        <v>203</v>
      </c>
      <c r="C114" s="77" t="s">
        <v>61</v>
      </c>
      <c r="D114" s="40">
        <v>0</v>
      </c>
      <c r="E114" s="32">
        <v>0</v>
      </c>
      <c r="F114" s="40">
        <v>0</v>
      </c>
      <c r="G114" s="40"/>
      <c r="H114" s="40">
        <v>0</v>
      </c>
      <c r="I114" s="32">
        <v>0</v>
      </c>
      <c r="J114" s="40">
        <v>0</v>
      </c>
      <c r="K114" s="40"/>
      <c r="L114" s="40">
        <v>0</v>
      </c>
      <c r="M114" s="32">
        <v>0</v>
      </c>
      <c r="N114" s="40">
        <v>0</v>
      </c>
      <c r="O114" s="40"/>
      <c r="P114" s="40">
        <v>0</v>
      </c>
      <c r="Q114" s="32">
        <v>0</v>
      </c>
      <c r="R114" s="41">
        <f t="shared" si="5"/>
        <v>0</v>
      </c>
    </row>
    <row r="115" spans="1:18" s="42" customFormat="1" hidden="1">
      <c r="A115" s="1" t="s">
        <v>204</v>
      </c>
      <c r="B115" s="83" t="s">
        <v>205</v>
      </c>
      <c r="C115" s="77" t="s">
        <v>61</v>
      </c>
      <c r="D115" s="40">
        <v>0</v>
      </c>
      <c r="E115" s="32">
        <v>0</v>
      </c>
      <c r="F115" s="40">
        <v>0</v>
      </c>
      <c r="G115" s="40"/>
      <c r="H115" s="40">
        <v>0</v>
      </c>
      <c r="I115" s="32">
        <v>0</v>
      </c>
      <c r="J115" s="40">
        <v>0</v>
      </c>
      <c r="K115" s="40"/>
      <c r="L115" s="40">
        <v>0</v>
      </c>
      <c r="M115" s="32">
        <v>0</v>
      </c>
      <c r="N115" s="40">
        <v>0</v>
      </c>
      <c r="O115" s="40"/>
      <c r="P115" s="40">
        <v>0</v>
      </c>
      <c r="Q115" s="32">
        <v>0</v>
      </c>
      <c r="R115" s="41">
        <f t="shared" si="5"/>
        <v>0</v>
      </c>
    </row>
    <row r="116" spans="1:18" s="42" customFormat="1" hidden="1">
      <c r="A116" s="1" t="s">
        <v>206</v>
      </c>
      <c r="B116" s="83" t="s">
        <v>207</v>
      </c>
      <c r="C116" s="77" t="s">
        <v>61</v>
      </c>
      <c r="D116" s="40">
        <v>0</v>
      </c>
      <c r="E116" s="32">
        <v>0</v>
      </c>
      <c r="F116" s="40">
        <v>0</v>
      </c>
      <c r="G116" s="40"/>
      <c r="H116" s="40">
        <v>0</v>
      </c>
      <c r="I116" s="32">
        <v>0</v>
      </c>
      <c r="J116" s="40">
        <v>0</v>
      </c>
      <c r="K116" s="40"/>
      <c r="L116" s="40">
        <v>0</v>
      </c>
      <c r="M116" s="32">
        <v>0</v>
      </c>
      <c r="N116" s="40">
        <v>0</v>
      </c>
      <c r="O116" s="40"/>
      <c r="P116" s="40">
        <v>0</v>
      </c>
      <c r="Q116" s="32">
        <v>0</v>
      </c>
      <c r="R116" s="41">
        <f t="shared" si="5"/>
        <v>0</v>
      </c>
    </row>
    <row r="117" spans="1:18" s="42" customFormat="1" hidden="1">
      <c r="A117" s="1" t="s">
        <v>208</v>
      </c>
      <c r="B117" s="83" t="s">
        <v>209</v>
      </c>
      <c r="C117" s="77" t="s">
        <v>61</v>
      </c>
      <c r="D117" s="40">
        <v>0</v>
      </c>
      <c r="E117" s="32">
        <v>0</v>
      </c>
      <c r="F117" s="40">
        <v>0</v>
      </c>
      <c r="G117" s="40"/>
      <c r="H117" s="40">
        <v>0</v>
      </c>
      <c r="I117" s="32">
        <v>0</v>
      </c>
      <c r="J117" s="40">
        <v>0</v>
      </c>
      <c r="K117" s="40"/>
      <c r="L117" s="40">
        <v>0</v>
      </c>
      <c r="M117" s="32">
        <v>0</v>
      </c>
      <c r="N117" s="40">
        <v>0</v>
      </c>
      <c r="O117" s="40"/>
      <c r="P117" s="40">
        <v>0</v>
      </c>
      <c r="Q117" s="32">
        <v>0</v>
      </c>
      <c r="R117" s="41">
        <f t="shared" si="5"/>
        <v>0</v>
      </c>
    </row>
    <row r="118" spans="1:18" s="42" customFormat="1" hidden="1">
      <c r="A118" s="1" t="s">
        <v>210</v>
      </c>
      <c r="B118" s="83" t="s">
        <v>211</v>
      </c>
      <c r="C118" s="77" t="s">
        <v>61</v>
      </c>
      <c r="D118" s="40">
        <v>0</v>
      </c>
      <c r="E118" s="32">
        <v>0</v>
      </c>
      <c r="F118" s="40">
        <v>0</v>
      </c>
      <c r="G118" s="40"/>
      <c r="H118" s="40">
        <v>0</v>
      </c>
      <c r="I118" s="32">
        <v>0</v>
      </c>
      <c r="J118" s="40">
        <v>0</v>
      </c>
      <c r="K118" s="40"/>
      <c r="L118" s="40">
        <v>0</v>
      </c>
      <c r="M118" s="32">
        <v>0</v>
      </c>
      <c r="N118" s="40">
        <v>0</v>
      </c>
      <c r="O118" s="40"/>
      <c r="P118" s="40">
        <v>0</v>
      </c>
      <c r="Q118" s="32">
        <v>0</v>
      </c>
      <c r="R118" s="41">
        <f t="shared" si="5"/>
        <v>0</v>
      </c>
    </row>
    <row r="119" spans="1:18">
      <c r="B119" s="84" t="s">
        <v>212</v>
      </c>
      <c r="C119" s="85" t="s">
        <v>61</v>
      </c>
      <c r="D119" s="86">
        <f>SUM(D113:D118)</f>
        <v>0</v>
      </c>
      <c r="E119" s="87">
        <v>0</v>
      </c>
      <c r="F119" s="86">
        <f>SUM(F113:F118)</f>
        <v>0</v>
      </c>
      <c r="G119" s="86"/>
      <c r="H119" s="86">
        <f>SUM(H113:H118)</f>
        <v>0</v>
      </c>
      <c r="I119" s="87">
        <v>0</v>
      </c>
      <c r="J119" s="86">
        <f>SUM(J113:J118)</f>
        <v>0</v>
      </c>
      <c r="K119" s="86"/>
      <c r="L119" s="86">
        <f>SUM(L113:L118)</f>
        <v>0</v>
      </c>
      <c r="M119" s="87">
        <v>0</v>
      </c>
      <c r="N119" s="86">
        <f>SUM(N113:N118)</f>
        <v>0</v>
      </c>
      <c r="O119" s="86"/>
      <c r="P119" s="86">
        <f>SUM(P113:P118)</f>
        <v>0</v>
      </c>
      <c r="Q119" s="87">
        <v>0</v>
      </c>
      <c r="R119" s="88">
        <f t="shared" si="5"/>
        <v>0</v>
      </c>
    </row>
    <row r="120" spans="1:18">
      <c r="A120" s="1" t="s">
        <v>213</v>
      </c>
      <c r="B120" s="82" t="s">
        <v>214</v>
      </c>
      <c r="C120" s="49" t="s">
        <v>61</v>
      </c>
      <c r="D120" s="36">
        <v>7000</v>
      </c>
      <c r="E120" s="32">
        <v>0</v>
      </c>
      <c r="F120" s="36">
        <v>7700</v>
      </c>
      <c r="G120" s="36"/>
      <c r="H120" s="36">
        <v>0</v>
      </c>
      <c r="I120" s="32">
        <v>0</v>
      </c>
      <c r="J120" s="36">
        <v>0</v>
      </c>
      <c r="K120" s="36"/>
      <c r="L120" s="36">
        <v>8000</v>
      </c>
      <c r="M120" s="32">
        <v>0</v>
      </c>
      <c r="N120" s="36">
        <v>8800</v>
      </c>
      <c r="O120" s="36"/>
      <c r="P120" s="36">
        <v>0</v>
      </c>
      <c r="Q120" s="32">
        <v>0</v>
      </c>
      <c r="R120" s="37">
        <f t="shared" si="5"/>
        <v>0</v>
      </c>
    </row>
    <row r="121" spans="1:18" s="42" customFormat="1" hidden="1">
      <c r="A121" s="1" t="s">
        <v>215</v>
      </c>
      <c r="B121" s="83" t="s">
        <v>216</v>
      </c>
      <c r="C121" s="77" t="s">
        <v>61</v>
      </c>
      <c r="D121" s="40">
        <v>0</v>
      </c>
      <c r="E121" s="32">
        <v>0</v>
      </c>
      <c r="F121" s="40">
        <v>0</v>
      </c>
      <c r="G121" s="40"/>
      <c r="H121" s="40">
        <v>0</v>
      </c>
      <c r="I121" s="32">
        <v>0</v>
      </c>
      <c r="J121" s="40">
        <v>0</v>
      </c>
      <c r="K121" s="40"/>
      <c r="L121" s="40">
        <v>0</v>
      </c>
      <c r="M121" s="32">
        <v>0</v>
      </c>
      <c r="N121" s="40">
        <v>0</v>
      </c>
      <c r="O121" s="40"/>
      <c r="P121" s="40">
        <v>0</v>
      </c>
      <c r="Q121" s="32">
        <v>0</v>
      </c>
      <c r="R121" s="41">
        <f t="shared" si="5"/>
        <v>0</v>
      </c>
    </row>
    <row r="122" spans="1:18" s="42" customFormat="1" hidden="1">
      <c r="A122" s="1" t="s">
        <v>217</v>
      </c>
      <c r="B122" s="83" t="s">
        <v>218</v>
      </c>
      <c r="C122" s="77" t="s">
        <v>61</v>
      </c>
      <c r="D122" s="40">
        <v>0</v>
      </c>
      <c r="E122" s="32">
        <v>0</v>
      </c>
      <c r="F122" s="40">
        <v>0</v>
      </c>
      <c r="G122" s="40"/>
      <c r="H122" s="40">
        <v>0</v>
      </c>
      <c r="I122" s="32">
        <v>0</v>
      </c>
      <c r="J122" s="40">
        <v>0</v>
      </c>
      <c r="K122" s="40"/>
      <c r="L122" s="40">
        <v>0</v>
      </c>
      <c r="M122" s="32">
        <v>0</v>
      </c>
      <c r="N122" s="40">
        <v>0</v>
      </c>
      <c r="O122" s="40"/>
      <c r="P122" s="40">
        <v>0</v>
      </c>
      <c r="Q122" s="32">
        <v>0</v>
      </c>
      <c r="R122" s="41">
        <f t="shared" si="5"/>
        <v>0</v>
      </c>
    </row>
    <row r="123" spans="1:18" s="42" customFormat="1" hidden="1">
      <c r="A123" s="1" t="s">
        <v>219</v>
      </c>
      <c r="B123" s="83" t="s">
        <v>220</v>
      </c>
      <c r="C123" s="77" t="s">
        <v>61</v>
      </c>
      <c r="D123" s="40">
        <v>0</v>
      </c>
      <c r="E123" s="32">
        <v>0</v>
      </c>
      <c r="F123" s="40">
        <v>0</v>
      </c>
      <c r="G123" s="40"/>
      <c r="H123" s="40">
        <v>0</v>
      </c>
      <c r="I123" s="32">
        <v>0</v>
      </c>
      <c r="J123" s="40">
        <v>0</v>
      </c>
      <c r="K123" s="40"/>
      <c r="L123" s="40">
        <v>0</v>
      </c>
      <c r="M123" s="32">
        <v>0</v>
      </c>
      <c r="N123" s="40">
        <v>0</v>
      </c>
      <c r="O123" s="40"/>
      <c r="P123" s="40">
        <v>0</v>
      </c>
      <c r="Q123" s="32">
        <v>0</v>
      </c>
      <c r="R123" s="41">
        <f t="shared" si="5"/>
        <v>0</v>
      </c>
    </row>
    <row r="124" spans="1:18" s="42" customFormat="1" hidden="1">
      <c r="A124" s="1" t="s">
        <v>221</v>
      </c>
      <c r="B124" s="83" t="s">
        <v>222</v>
      </c>
      <c r="C124" s="77" t="s">
        <v>61</v>
      </c>
      <c r="D124" s="40">
        <v>0</v>
      </c>
      <c r="E124" s="32">
        <v>0</v>
      </c>
      <c r="F124" s="40">
        <v>0</v>
      </c>
      <c r="G124" s="40"/>
      <c r="H124" s="40">
        <v>0</v>
      </c>
      <c r="I124" s="32">
        <v>0</v>
      </c>
      <c r="J124" s="40">
        <v>0</v>
      </c>
      <c r="K124" s="40"/>
      <c r="L124" s="40">
        <v>0</v>
      </c>
      <c r="M124" s="32">
        <v>0</v>
      </c>
      <c r="N124" s="40">
        <v>0</v>
      </c>
      <c r="O124" s="40"/>
      <c r="P124" s="40">
        <v>0</v>
      </c>
      <c r="Q124" s="32">
        <v>0</v>
      </c>
      <c r="R124" s="41">
        <f t="shared" si="5"/>
        <v>0</v>
      </c>
    </row>
    <row r="125" spans="1:18" s="42" customFormat="1" hidden="1">
      <c r="A125" s="1" t="s">
        <v>223</v>
      </c>
      <c r="B125" s="83" t="s">
        <v>224</v>
      </c>
      <c r="C125" s="77" t="s">
        <v>61</v>
      </c>
      <c r="D125" s="40">
        <v>0</v>
      </c>
      <c r="E125" s="32">
        <v>0</v>
      </c>
      <c r="F125" s="40">
        <v>0</v>
      </c>
      <c r="G125" s="40"/>
      <c r="H125" s="40">
        <v>0</v>
      </c>
      <c r="I125" s="32">
        <v>0</v>
      </c>
      <c r="J125" s="40">
        <v>0</v>
      </c>
      <c r="K125" s="40"/>
      <c r="L125" s="40">
        <v>0</v>
      </c>
      <c r="M125" s="32">
        <v>0</v>
      </c>
      <c r="N125" s="40">
        <v>0</v>
      </c>
      <c r="O125" s="40"/>
      <c r="P125" s="40">
        <v>0</v>
      </c>
      <c r="Q125" s="32">
        <v>0</v>
      </c>
      <c r="R125" s="41">
        <f t="shared" si="5"/>
        <v>0</v>
      </c>
    </row>
    <row r="126" spans="1:18" s="42" customFormat="1" hidden="1">
      <c r="A126" s="1" t="s">
        <v>225</v>
      </c>
      <c r="B126" s="83" t="s">
        <v>226</v>
      </c>
      <c r="C126" s="77" t="s">
        <v>61</v>
      </c>
      <c r="D126" s="40">
        <v>0</v>
      </c>
      <c r="E126" s="32">
        <v>0</v>
      </c>
      <c r="F126" s="40">
        <v>0</v>
      </c>
      <c r="G126" s="40"/>
      <c r="H126" s="40">
        <v>0</v>
      </c>
      <c r="I126" s="32">
        <v>0</v>
      </c>
      <c r="J126" s="40">
        <v>0</v>
      </c>
      <c r="K126" s="40"/>
      <c r="L126" s="40">
        <v>0</v>
      </c>
      <c r="M126" s="32">
        <v>0</v>
      </c>
      <c r="N126" s="40">
        <v>0</v>
      </c>
      <c r="O126" s="40"/>
      <c r="P126" s="40">
        <v>0</v>
      </c>
      <c r="Q126" s="32">
        <v>0</v>
      </c>
      <c r="R126" s="41">
        <f t="shared" si="5"/>
        <v>0</v>
      </c>
    </row>
    <row r="127" spans="1:18">
      <c r="B127" s="84" t="s">
        <v>227</v>
      </c>
      <c r="C127" s="85" t="s">
        <v>61</v>
      </c>
      <c r="D127" s="86">
        <f>SUM(D121:D126)</f>
        <v>0</v>
      </c>
      <c r="E127" s="87">
        <v>0</v>
      </c>
      <c r="F127" s="86">
        <f>SUM(F121:F126)</f>
        <v>0</v>
      </c>
      <c r="G127" s="86"/>
      <c r="H127" s="86">
        <f>SUM(H121:H126)</f>
        <v>0</v>
      </c>
      <c r="I127" s="87">
        <v>0</v>
      </c>
      <c r="J127" s="86">
        <f>SUM(J121:J126)</f>
        <v>0</v>
      </c>
      <c r="K127" s="86"/>
      <c r="L127" s="86">
        <f>SUM(L121:L126)</f>
        <v>0</v>
      </c>
      <c r="M127" s="87">
        <v>0</v>
      </c>
      <c r="N127" s="86">
        <f>SUM(N121:N126)</f>
        <v>0</v>
      </c>
      <c r="O127" s="86"/>
      <c r="P127" s="86">
        <f>SUM(P121:P126)</f>
        <v>0</v>
      </c>
      <c r="Q127" s="87">
        <v>0</v>
      </c>
      <c r="R127" s="88">
        <f t="shared" si="5"/>
        <v>0</v>
      </c>
    </row>
    <row r="128" spans="1:18">
      <c r="A128" s="1" t="s">
        <v>228</v>
      </c>
      <c r="B128" s="82" t="s">
        <v>229</v>
      </c>
      <c r="C128" s="49" t="s">
        <v>61</v>
      </c>
      <c r="D128" s="36">
        <v>1566.03</v>
      </c>
      <c r="E128" s="32">
        <v>0</v>
      </c>
      <c r="F128" s="36">
        <v>1722.63</v>
      </c>
      <c r="G128" s="36"/>
      <c r="H128" s="36">
        <v>0</v>
      </c>
      <c r="I128" s="32">
        <v>0</v>
      </c>
      <c r="J128" s="36">
        <v>0</v>
      </c>
      <c r="K128" s="36"/>
      <c r="L128" s="36">
        <v>1265.51</v>
      </c>
      <c r="M128" s="32">
        <v>0</v>
      </c>
      <c r="N128" s="36">
        <v>1392.06</v>
      </c>
      <c r="O128" s="36"/>
      <c r="P128" s="36">
        <v>0</v>
      </c>
      <c r="Q128" s="32">
        <v>0</v>
      </c>
      <c r="R128" s="37">
        <f t="shared" si="5"/>
        <v>0</v>
      </c>
    </row>
    <row r="129" spans="1:18">
      <c r="A129" s="1" t="s">
        <v>230</v>
      </c>
      <c r="B129" s="89" t="s">
        <v>231</v>
      </c>
      <c r="C129" s="49" t="s">
        <v>61</v>
      </c>
      <c r="D129" s="36">
        <v>-5000</v>
      </c>
      <c r="E129" s="32">
        <v>0</v>
      </c>
      <c r="F129" s="36">
        <v>-5500</v>
      </c>
      <c r="G129" s="36"/>
      <c r="H129" s="36">
        <v>0</v>
      </c>
      <c r="I129" s="32">
        <v>0</v>
      </c>
      <c r="J129" s="36">
        <v>0</v>
      </c>
      <c r="K129" s="36"/>
      <c r="L129" s="36">
        <v>-5500</v>
      </c>
      <c r="M129" s="32">
        <v>0</v>
      </c>
      <c r="N129" s="36">
        <v>-6050</v>
      </c>
      <c r="O129" s="36"/>
      <c r="P129" s="36">
        <v>0</v>
      </c>
      <c r="Q129" s="32">
        <v>0</v>
      </c>
      <c r="R129" s="37">
        <f t="shared" si="5"/>
        <v>0</v>
      </c>
    </row>
    <row r="130" spans="1:18" s="42" customFormat="1" hidden="1">
      <c r="A130" s="1" t="s">
        <v>232</v>
      </c>
      <c r="B130" s="83" t="s">
        <v>233</v>
      </c>
      <c r="C130" s="77" t="s">
        <v>61</v>
      </c>
      <c r="D130" s="40">
        <v>0</v>
      </c>
      <c r="E130" s="32">
        <v>0</v>
      </c>
      <c r="F130" s="40">
        <v>0</v>
      </c>
      <c r="G130" s="40"/>
      <c r="H130" s="40">
        <v>0</v>
      </c>
      <c r="I130" s="32">
        <v>0</v>
      </c>
      <c r="J130" s="40">
        <v>0</v>
      </c>
      <c r="K130" s="40"/>
      <c r="L130" s="40">
        <v>0</v>
      </c>
      <c r="M130" s="32">
        <v>0</v>
      </c>
      <c r="N130" s="40">
        <v>0</v>
      </c>
      <c r="O130" s="40"/>
      <c r="P130" s="40">
        <v>0</v>
      </c>
      <c r="Q130" s="32">
        <v>0</v>
      </c>
      <c r="R130" s="41">
        <f t="shared" si="5"/>
        <v>0</v>
      </c>
    </row>
    <row r="131" spans="1:18" s="42" customFormat="1" hidden="1">
      <c r="A131" s="1" t="s">
        <v>234</v>
      </c>
      <c r="B131" s="83" t="s">
        <v>235</v>
      </c>
      <c r="C131" s="77" t="s">
        <v>61</v>
      </c>
      <c r="D131" s="40">
        <v>0</v>
      </c>
      <c r="E131" s="32">
        <v>0</v>
      </c>
      <c r="F131" s="40">
        <v>0</v>
      </c>
      <c r="G131" s="40"/>
      <c r="H131" s="40">
        <v>0</v>
      </c>
      <c r="I131" s="32">
        <v>0</v>
      </c>
      <c r="J131" s="40">
        <v>0</v>
      </c>
      <c r="K131" s="40"/>
      <c r="L131" s="40">
        <v>0</v>
      </c>
      <c r="M131" s="32">
        <v>0</v>
      </c>
      <c r="N131" s="40">
        <v>0</v>
      </c>
      <c r="O131" s="40"/>
      <c r="P131" s="40">
        <v>0</v>
      </c>
      <c r="Q131" s="32">
        <v>0</v>
      </c>
      <c r="R131" s="41">
        <f t="shared" si="5"/>
        <v>0</v>
      </c>
    </row>
    <row r="132" spans="1:18" s="42" customFormat="1" hidden="1">
      <c r="A132" s="1" t="s">
        <v>236</v>
      </c>
      <c r="B132" s="83" t="s">
        <v>237</v>
      </c>
      <c r="C132" s="77" t="s">
        <v>61</v>
      </c>
      <c r="D132" s="40">
        <v>0</v>
      </c>
      <c r="E132" s="32">
        <v>0</v>
      </c>
      <c r="F132" s="40">
        <v>0</v>
      </c>
      <c r="G132" s="40"/>
      <c r="H132" s="40">
        <v>0</v>
      </c>
      <c r="I132" s="32">
        <v>0</v>
      </c>
      <c r="J132" s="40">
        <v>0</v>
      </c>
      <c r="K132" s="40"/>
      <c r="L132" s="40">
        <v>0</v>
      </c>
      <c r="M132" s="32">
        <v>0</v>
      </c>
      <c r="N132" s="40">
        <v>0</v>
      </c>
      <c r="O132" s="40"/>
      <c r="P132" s="40">
        <v>0</v>
      </c>
      <c r="Q132" s="32">
        <v>0</v>
      </c>
      <c r="R132" s="41">
        <f t="shared" si="5"/>
        <v>0</v>
      </c>
    </row>
    <row r="133" spans="1:18" s="42" customFormat="1" hidden="1">
      <c r="A133" s="1" t="s">
        <v>238</v>
      </c>
      <c r="B133" s="83" t="s">
        <v>239</v>
      </c>
      <c r="C133" s="77" t="s">
        <v>61</v>
      </c>
      <c r="D133" s="40">
        <v>0</v>
      </c>
      <c r="E133" s="32">
        <v>0</v>
      </c>
      <c r="F133" s="40">
        <v>0</v>
      </c>
      <c r="G133" s="40"/>
      <c r="H133" s="40">
        <v>0</v>
      </c>
      <c r="I133" s="32">
        <v>0</v>
      </c>
      <c r="J133" s="40">
        <v>0</v>
      </c>
      <c r="K133" s="40"/>
      <c r="L133" s="40">
        <v>0</v>
      </c>
      <c r="M133" s="32">
        <v>0</v>
      </c>
      <c r="N133" s="40">
        <v>0</v>
      </c>
      <c r="O133" s="40"/>
      <c r="P133" s="40">
        <v>0</v>
      </c>
      <c r="Q133" s="32">
        <v>0</v>
      </c>
      <c r="R133" s="41">
        <f t="shared" si="5"/>
        <v>0</v>
      </c>
    </row>
    <row r="134" spans="1:18" s="42" customFormat="1" hidden="1">
      <c r="A134" s="1" t="s">
        <v>240</v>
      </c>
      <c r="B134" s="83" t="s">
        <v>241</v>
      </c>
      <c r="C134" s="77" t="s">
        <v>61</v>
      </c>
      <c r="D134" s="40">
        <v>0</v>
      </c>
      <c r="E134" s="32">
        <v>0</v>
      </c>
      <c r="F134" s="40">
        <v>0</v>
      </c>
      <c r="G134" s="40"/>
      <c r="H134" s="40">
        <v>0</v>
      </c>
      <c r="I134" s="32">
        <v>0</v>
      </c>
      <c r="J134" s="40">
        <v>0</v>
      </c>
      <c r="K134" s="40"/>
      <c r="L134" s="40">
        <v>0</v>
      </c>
      <c r="M134" s="32">
        <v>0</v>
      </c>
      <c r="N134" s="40">
        <v>0</v>
      </c>
      <c r="O134" s="40"/>
      <c r="P134" s="40">
        <v>0</v>
      </c>
      <c r="Q134" s="32">
        <v>0</v>
      </c>
      <c r="R134" s="41">
        <f t="shared" si="5"/>
        <v>0</v>
      </c>
    </row>
    <row r="135" spans="1:18" s="42" customFormat="1" hidden="1">
      <c r="A135" s="1" t="s">
        <v>242</v>
      </c>
      <c r="B135" s="83" t="s">
        <v>243</v>
      </c>
      <c r="C135" s="77" t="s">
        <v>61</v>
      </c>
      <c r="D135" s="40">
        <v>0</v>
      </c>
      <c r="E135" s="32">
        <v>0</v>
      </c>
      <c r="F135" s="40">
        <v>0</v>
      </c>
      <c r="G135" s="40"/>
      <c r="H135" s="40">
        <v>0</v>
      </c>
      <c r="I135" s="32">
        <v>0</v>
      </c>
      <c r="J135" s="40">
        <v>0</v>
      </c>
      <c r="K135" s="40"/>
      <c r="L135" s="40">
        <v>0</v>
      </c>
      <c r="M135" s="32">
        <v>0</v>
      </c>
      <c r="N135" s="40">
        <v>0</v>
      </c>
      <c r="O135" s="40"/>
      <c r="P135" s="40">
        <v>0</v>
      </c>
      <c r="Q135" s="32">
        <v>0</v>
      </c>
      <c r="R135" s="41">
        <f t="shared" si="5"/>
        <v>0</v>
      </c>
    </row>
    <row r="136" spans="1:18">
      <c r="B136" s="84" t="s">
        <v>244</v>
      </c>
      <c r="C136" s="85" t="s">
        <v>61</v>
      </c>
      <c r="D136" s="86">
        <f>SUM(D130:D135)</f>
        <v>0</v>
      </c>
      <c r="E136" s="87">
        <v>0</v>
      </c>
      <c r="F136" s="86">
        <f>SUM(F130:F135)</f>
        <v>0</v>
      </c>
      <c r="G136" s="86"/>
      <c r="H136" s="86">
        <f>SUM(H130:H135)</f>
        <v>0</v>
      </c>
      <c r="I136" s="87">
        <v>0</v>
      </c>
      <c r="J136" s="86">
        <f>SUM(J130:J135)</f>
        <v>0</v>
      </c>
      <c r="K136" s="86"/>
      <c r="L136" s="86">
        <f>SUM(L130:L135)</f>
        <v>0</v>
      </c>
      <c r="M136" s="87">
        <v>0</v>
      </c>
      <c r="N136" s="86">
        <f>SUM(N130:N135)</f>
        <v>0</v>
      </c>
      <c r="O136" s="86"/>
      <c r="P136" s="86">
        <f>SUM(P130:P135)</f>
        <v>0</v>
      </c>
      <c r="Q136" s="87">
        <v>0</v>
      </c>
      <c r="R136" s="88">
        <f t="shared" si="5"/>
        <v>0</v>
      </c>
    </row>
    <row r="137" spans="1:18">
      <c r="A137" s="1" t="s">
        <v>245</v>
      </c>
      <c r="B137" s="82" t="s">
        <v>246</v>
      </c>
      <c r="C137" s="49" t="s">
        <v>61</v>
      </c>
      <c r="D137" s="36">
        <v>11000</v>
      </c>
      <c r="E137" s="32">
        <v>0</v>
      </c>
      <c r="F137" s="36">
        <v>12100</v>
      </c>
      <c r="G137" s="36"/>
      <c r="H137" s="36">
        <v>0</v>
      </c>
      <c r="I137" s="32">
        <v>0</v>
      </c>
      <c r="J137" s="36">
        <v>0</v>
      </c>
      <c r="K137" s="36"/>
      <c r="L137" s="36">
        <v>11000</v>
      </c>
      <c r="M137" s="32">
        <v>0</v>
      </c>
      <c r="N137" s="36">
        <v>12100</v>
      </c>
      <c r="O137" s="36"/>
      <c r="P137" s="36">
        <v>0</v>
      </c>
      <c r="Q137" s="32">
        <v>0</v>
      </c>
      <c r="R137" s="37">
        <f t="shared" si="5"/>
        <v>0</v>
      </c>
    </row>
    <row r="138" spans="1:18">
      <c r="A138" s="1" t="s">
        <v>247</v>
      </c>
      <c r="B138" s="82" t="s">
        <v>248</v>
      </c>
      <c r="C138" s="49" t="s">
        <v>61</v>
      </c>
      <c r="D138" s="36">
        <v>55.02</v>
      </c>
      <c r="E138" s="32">
        <v>0</v>
      </c>
      <c r="F138" s="36">
        <v>67.13</v>
      </c>
      <c r="G138" s="36"/>
      <c r="H138" s="36">
        <v>0</v>
      </c>
      <c r="I138" s="32">
        <v>0</v>
      </c>
      <c r="J138" s="36">
        <v>0</v>
      </c>
      <c r="K138" s="36"/>
      <c r="L138" s="36">
        <v>54.59</v>
      </c>
      <c r="M138" s="32">
        <v>0</v>
      </c>
      <c r="N138" s="36">
        <v>66.599999999999994</v>
      </c>
      <c r="O138" s="36"/>
      <c r="P138" s="36">
        <v>0</v>
      </c>
      <c r="Q138" s="32">
        <v>0</v>
      </c>
      <c r="R138" s="37">
        <f t="shared" si="5"/>
        <v>0</v>
      </c>
    </row>
    <row r="139" spans="1:18" s="42" customFormat="1" hidden="1">
      <c r="A139" s="1" t="s">
        <v>249</v>
      </c>
      <c r="B139" s="83" t="s">
        <v>250</v>
      </c>
      <c r="C139" s="77" t="s">
        <v>61</v>
      </c>
      <c r="D139" s="40">
        <v>0</v>
      </c>
      <c r="E139" s="32">
        <v>0</v>
      </c>
      <c r="F139" s="40">
        <v>0</v>
      </c>
      <c r="G139" s="40"/>
      <c r="H139" s="40">
        <v>0</v>
      </c>
      <c r="I139" s="32">
        <v>0</v>
      </c>
      <c r="J139" s="40">
        <v>0</v>
      </c>
      <c r="K139" s="40"/>
      <c r="L139" s="40">
        <v>0</v>
      </c>
      <c r="M139" s="32">
        <v>0</v>
      </c>
      <c r="N139" s="40">
        <v>0</v>
      </c>
      <c r="O139" s="40"/>
      <c r="P139" s="40">
        <v>0</v>
      </c>
      <c r="Q139" s="32">
        <v>0</v>
      </c>
      <c r="R139" s="41">
        <f t="shared" si="5"/>
        <v>0</v>
      </c>
    </row>
    <row r="140" spans="1:18" s="42" customFormat="1" hidden="1">
      <c r="A140" s="1" t="s">
        <v>251</v>
      </c>
      <c r="B140" s="83" t="s">
        <v>252</v>
      </c>
      <c r="C140" s="77" t="s">
        <v>61</v>
      </c>
      <c r="D140" s="40">
        <v>0</v>
      </c>
      <c r="E140" s="32">
        <v>0</v>
      </c>
      <c r="F140" s="40">
        <v>0</v>
      </c>
      <c r="G140" s="40"/>
      <c r="H140" s="40">
        <v>0</v>
      </c>
      <c r="I140" s="32">
        <v>0</v>
      </c>
      <c r="J140" s="40">
        <v>0</v>
      </c>
      <c r="K140" s="40"/>
      <c r="L140" s="40">
        <v>0</v>
      </c>
      <c r="M140" s="32">
        <v>0</v>
      </c>
      <c r="N140" s="40">
        <v>0</v>
      </c>
      <c r="O140" s="40"/>
      <c r="P140" s="40">
        <v>0</v>
      </c>
      <c r="Q140" s="32">
        <v>0</v>
      </c>
      <c r="R140" s="41">
        <f t="shared" si="5"/>
        <v>0</v>
      </c>
    </row>
    <row r="141" spans="1:18" s="42" customFormat="1" hidden="1">
      <c r="A141" s="1" t="s">
        <v>253</v>
      </c>
      <c r="B141" s="83" t="s">
        <v>254</v>
      </c>
      <c r="C141" s="77" t="s">
        <v>61</v>
      </c>
      <c r="D141" s="40">
        <v>0</v>
      </c>
      <c r="E141" s="32">
        <v>0</v>
      </c>
      <c r="F141" s="40">
        <v>0</v>
      </c>
      <c r="G141" s="40"/>
      <c r="H141" s="40">
        <v>0</v>
      </c>
      <c r="I141" s="32">
        <v>0</v>
      </c>
      <c r="J141" s="40">
        <v>0</v>
      </c>
      <c r="K141" s="40"/>
      <c r="L141" s="40">
        <v>0</v>
      </c>
      <c r="M141" s="32">
        <v>0</v>
      </c>
      <c r="N141" s="40">
        <v>0</v>
      </c>
      <c r="O141" s="40"/>
      <c r="P141" s="40">
        <v>0</v>
      </c>
      <c r="Q141" s="32">
        <v>0</v>
      </c>
      <c r="R141" s="41">
        <f t="shared" si="5"/>
        <v>0</v>
      </c>
    </row>
    <row r="142" spans="1:18" s="42" customFormat="1" hidden="1">
      <c r="A142" s="1" t="s">
        <v>255</v>
      </c>
      <c r="B142" s="83" t="s">
        <v>256</v>
      </c>
      <c r="C142" s="77" t="s">
        <v>61</v>
      </c>
      <c r="D142" s="40">
        <v>0</v>
      </c>
      <c r="E142" s="32">
        <v>0</v>
      </c>
      <c r="F142" s="40">
        <v>0</v>
      </c>
      <c r="G142" s="40"/>
      <c r="H142" s="40">
        <v>0</v>
      </c>
      <c r="I142" s="32">
        <v>0</v>
      </c>
      <c r="J142" s="40">
        <v>0</v>
      </c>
      <c r="K142" s="40"/>
      <c r="L142" s="40">
        <v>0</v>
      </c>
      <c r="M142" s="32">
        <v>0</v>
      </c>
      <c r="N142" s="40">
        <v>0</v>
      </c>
      <c r="O142" s="40"/>
      <c r="P142" s="40">
        <v>0</v>
      </c>
      <c r="Q142" s="32">
        <v>0</v>
      </c>
      <c r="R142" s="41">
        <f t="shared" si="5"/>
        <v>0</v>
      </c>
    </row>
    <row r="143" spans="1:18" s="42" customFormat="1" hidden="1">
      <c r="A143" s="1" t="s">
        <v>257</v>
      </c>
      <c r="B143" s="83" t="s">
        <v>258</v>
      </c>
      <c r="C143" s="77" t="s">
        <v>61</v>
      </c>
      <c r="D143" s="40">
        <v>0</v>
      </c>
      <c r="E143" s="32">
        <v>0</v>
      </c>
      <c r="F143" s="40">
        <v>0</v>
      </c>
      <c r="G143" s="40"/>
      <c r="H143" s="40">
        <v>0</v>
      </c>
      <c r="I143" s="32">
        <v>0</v>
      </c>
      <c r="J143" s="40">
        <v>0</v>
      </c>
      <c r="K143" s="40"/>
      <c r="L143" s="40">
        <v>0</v>
      </c>
      <c r="M143" s="32">
        <v>0</v>
      </c>
      <c r="N143" s="40">
        <v>0</v>
      </c>
      <c r="O143" s="40"/>
      <c r="P143" s="40">
        <v>0</v>
      </c>
      <c r="Q143" s="32">
        <v>0</v>
      </c>
      <c r="R143" s="41">
        <f t="shared" si="5"/>
        <v>0</v>
      </c>
    </row>
    <row r="144" spans="1:18" s="42" customFormat="1" hidden="1">
      <c r="A144" s="1" t="s">
        <v>259</v>
      </c>
      <c r="B144" s="83" t="s">
        <v>260</v>
      </c>
      <c r="C144" s="77" t="s">
        <v>61</v>
      </c>
      <c r="D144" s="40">
        <v>0</v>
      </c>
      <c r="E144" s="32">
        <v>0</v>
      </c>
      <c r="F144" s="40">
        <v>0</v>
      </c>
      <c r="G144" s="40"/>
      <c r="H144" s="40">
        <v>0</v>
      </c>
      <c r="I144" s="32">
        <v>0</v>
      </c>
      <c r="J144" s="40">
        <v>0</v>
      </c>
      <c r="K144" s="40"/>
      <c r="L144" s="40">
        <v>0</v>
      </c>
      <c r="M144" s="32">
        <v>0</v>
      </c>
      <c r="N144" s="40">
        <v>0</v>
      </c>
      <c r="O144" s="40"/>
      <c r="P144" s="40">
        <v>0</v>
      </c>
      <c r="Q144" s="32">
        <v>0</v>
      </c>
      <c r="R144" s="41">
        <f t="shared" si="5"/>
        <v>0</v>
      </c>
    </row>
    <row r="145" spans="1:18">
      <c r="B145" s="84" t="s">
        <v>261</v>
      </c>
      <c r="C145" s="85" t="s">
        <v>61</v>
      </c>
      <c r="D145" s="86">
        <f>SUM(D139:D144)</f>
        <v>0</v>
      </c>
      <c r="E145" s="87">
        <v>0</v>
      </c>
      <c r="F145" s="86">
        <f>SUM(F139:F144)</f>
        <v>0</v>
      </c>
      <c r="G145" s="86"/>
      <c r="H145" s="86">
        <f>SUM(H139:H144)</f>
        <v>0</v>
      </c>
      <c r="I145" s="87">
        <v>0</v>
      </c>
      <c r="J145" s="86">
        <f>SUM(J139:J144)</f>
        <v>0</v>
      </c>
      <c r="K145" s="86"/>
      <c r="L145" s="86">
        <f>SUM(L139:L144)</f>
        <v>0</v>
      </c>
      <c r="M145" s="87">
        <v>0</v>
      </c>
      <c r="N145" s="86">
        <f>SUM(N139:N144)</f>
        <v>0</v>
      </c>
      <c r="O145" s="86"/>
      <c r="P145" s="86">
        <f>SUM(P139:P144)</f>
        <v>0</v>
      </c>
      <c r="Q145" s="87">
        <v>0</v>
      </c>
      <c r="R145" s="88">
        <f t="shared" si="5"/>
        <v>0</v>
      </c>
    </row>
    <row r="146" spans="1:18">
      <c r="A146" s="1" t="s">
        <v>262</v>
      </c>
      <c r="B146" s="82" t="s">
        <v>263</v>
      </c>
      <c r="C146" s="49" t="s">
        <v>61</v>
      </c>
      <c r="D146" s="36">
        <v>6000</v>
      </c>
      <c r="E146" s="32">
        <v>0</v>
      </c>
      <c r="F146" s="36">
        <v>7320</v>
      </c>
      <c r="G146" s="36"/>
      <c r="H146" s="36">
        <v>0</v>
      </c>
      <c r="I146" s="32">
        <v>0</v>
      </c>
      <c r="J146" s="36">
        <v>0</v>
      </c>
      <c r="K146" s="36"/>
      <c r="L146" s="36">
        <v>6000</v>
      </c>
      <c r="M146" s="32">
        <v>0</v>
      </c>
      <c r="N146" s="36">
        <v>7320</v>
      </c>
      <c r="O146" s="36"/>
      <c r="P146" s="36">
        <v>0</v>
      </c>
      <c r="Q146" s="32">
        <v>0</v>
      </c>
      <c r="R146" s="37">
        <f t="shared" si="5"/>
        <v>0</v>
      </c>
    </row>
    <row r="147" spans="1:18" s="42" customFormat="1" hidden="1">
      <c r="A147" s="1" t="s">
        <v>264</v>
      </c>
      <c r="B147" s="83" t="s">
        <v>265</v>
      </c>
      <c r="C147" s="77" t="s">
        <v>61</v>
      </c>
      <c r="D147" s="40">
        <v>0</v>
      </c>
      <c r="E147" s="32">
        <v>0</v>
      </c>
      <c r="F147" s="40">
        <v>0</v>
      </c>
      <c r="G147" s="40"/>
      <c r="H147" s="40">
        <v>0</v>
      </c>
      <c r="I147" s="32">
        <v>0</v>
      </c>
      <c r="J147" s="40">
        <v>0</v>
      </c>
      <c r="K147" s="40"/>
      <c r="L147" s="40">
        <v>0</v>
      </c>
      <c r="M147" s="32">
        <v>0</v>
      </c>
      <c r="N147" s="40">
        <v>0</v>
      </c>
      <c r="O147" s="40"/>
      <c r="P147" s="40">
        <v>0</v>
      </c>
      <c r="Q147" s="32">
        <v>0</v>
      </c>
      <c r="R147" s="41">
        <f t="shared" si="5"/>
        <v>0</v>
      </c>
    </row>
    <row r="148" spans="1:18" s="42" customFormat="1" hidden="1">
      <c r="A148" s="1" t="s">
        <v>266</v>
      </c>
      <c r="B148" s="83" t="s">
        <v>267</v>
      </c>
      <c r="C148" s="77" t="s">
        <v>61</v>
      </c>
      <c r="D148" s="40">
        <v>0</v>
      </c>
      <c r="E148" s="32">
        <v>0</v>
      </c>
      <c r="F148" s="40">
        <v>0</v>
      </c>
      <c r="G148" s="40"/>
      <c r="H148" s="40">
        <v>0</v>
      </c>
      <c r="I148" s="32">
        <v>0</v>
      </c>
      <c r="J148" s="40">
        <v>0</v>
      </c>
      <c r="K148" s="40"/>
      <c r="L148" s="40">
        <v>0</v>
      </c>
      <c r="M148" s="32">
        <v>0</v>
      </c>
      <c r="N148" s="40">
        <v>0</v>
      </c>
      <c r="O148" s="40"/>
      <c r="P148" s="40">
        <v>0</v>
      </c>
      <c r="Q148" s="32">
        <v>0</v>
      </c>
      <c r="R148" s="41">
        <f t="shared" si="5"/>
        <v>0</v>
      </c>
    </row>
    <row r="149" spans="1:18" s="42" customFormat="1" hidden="1">
      <c r="A149" s="1" t="s">
        <v>268</v>
      </c>
      <c r="B149" s="83" t="s">
        <v>269</v>
      </c>
      <c r="C149" s="77" t="s">
        <v>61</v>
      </c>
      <c r="D149" s="40">
        <v>0</v>
      </c>
      <c r="E149" s="32">
        <v>0</v>
      </c>
      <c r="F149" s="40">
        <v>0</v>
      </c>
      <c r="G149" s="40"/>
      <c r="H149" s="40">
        <v>0</v>
      </c>
      <c r="I149" s="32">
        <v>0</v>
      </c>
      <c r="J149" s="40">
        <v>0</v>
      </c>
      <c r="K149" s="40"/>
      <c r="L149" s="40">
        <v>0</v>
      </c>
      <c r="M149" s="32">
        <v>0</v>
      </c>
      <c r="N149" s="40">
        <v>0</v>
      </c>
      <c r="O149" s="40"/>
      <c r="P149" s="40">
        <v>0</v>
      </c>
      <c r="Q149" s="32">
        <v>0</v>
      </c>
      <c r="R149" s="41">
        <f t="shared" si="5"/>
        <v>0</v>
      </c>
    </row>
    <row r="150" spans="1:18" s="42" customFormat="1" hidden="1">
      <c r="A150" s="1" t="s">
        <v>270</v>
      </c>
      <c r="B150" s="83" t="s">
        <v>271</v>
      </c>
      <c r="C150" s="77" t="s">
        <v>61</v>
      </c>
      <c r="D150" s="40">
        <v>0</v>
      </c>
      <c r="E150" s="32">
        <v>0</v>
      </c>
      <c r="F150" s="40">
        <v>0</v>
      </c>
      <c r="G150" s="40"/>
      <c r="H150" s="40">
        <v>0</v>
      </c>
      <c r="I150" s="32">
        <v>0</v>
      </c>
      <c r="J150" s="40">
        <v>0</v>
      </c>
      <c r="K150" s="40"/>
      <c r="L150" s="40">
        <v>0</v>
      </c>
      <c r="M150" s="32">
        <v>0</v>
      </c>
      <c r="N150" s="40">
        <v>0</v>
      </c>
      <c r="O150" s="40"/>
      <c r="P150" s="40">
        <v>0</v>
      </c>
      <c r="Q150" s="32">
        <v>0</v>
      </c>
      <c r="R150" s="41">
        <f t="shared" si="5"/>
        <v>0</v>
      </c>
    </row>
    <row r="151" spans="1:18" s="42" customFormat="1" hidden="1">
      <c r="A151" s="1" t="s">
        <v>272</v>
      </c>
      <c r="B151" s="83" t="s">
        <v>273</v>
      </c>
      <c r="C151" s="77" t="s">
        <v>61</v>
      </c>
      <c r="D151" s="40">
        <v>0</v>
      </c>
      <c r="E151" s="32">
        <v>0</v>
      </c>
      <c r="F151" s="40">
        <v>0</v>
      </c>
      <c r="G151" s="40"/>
      <c r="H151" s="40">
        <v>0</v>
      </c>
      <c r="I151" s="32">
        <v>0</v>
      </c>
      <c r="J151" s="40">
        <v>0</v>
      </c>
      <c r="K151" s="40"/>
      <c r="L151" s="40">
        <v>0</v>
      </c>
      <c r="M151" s="32">
        <v>0</v>
      </c>
      <c r="N151" s="40">
        <v>0</v>
      </c>
      <c r="O151" s="40"/>
      <c r="P151" s="40">
        <v>0</v>
      </c>
      <c r="Q151" s="32">
        <v>0</v>
      </c>
      <c r="R151" s="41">
        <f t="shared" si="5"/>
        <v>0</v>
      </c>
    </row>
    <row r="152" spans="1:18" s="42" customFormat="1" hidden="1">
      <c r="A152" s="1" t="s">
        <v>274</v>
      </c>
      <c r="B152" s="83" t="s">
        <v>275</v>
      </c>
      <c r="C152" s="77" t="s">
        <v>61</v>
      </c>
      <c r="D152" s="40">
        <v>0</v>
      </c>
      <c r="E152" s="32">
        <v>0</v>
      </c>
      <c r="F152" s="40">
        <v>0</v>
      </c>
      <c r="G152" s="40"/>
      <c r="H152" s="40">
        <v>0</v>
      </c>
      <c r="I152" s="32">
        <v>0</v>
      </c>
      <c r="J152" s="40">
        <v>0</v>
      </c>
      <c r="K152" s="40"/>
      <c r="L152" s="40">
        <v>0</v>
      </c>
      <c r="M152" s="32">
        <v>0</v>
      </c>
      <c r="N152" s="40">
        <v>0</v>
      </c>
      <c r="O152" s="40"/>
      <c r="P152" s="40">
        <v>0</v>
      </c>
      <c r="Q152" s="32">
        <v>0</v>
      </c>
      <c r="R152" s="41">
        <f t="shared" si="5"/>
        <v>0</v>
      </c>
    </row>
    <row r="153" spans="1:18">
      <c r="B153" s="84" t="s">
        <v>276</v>
      </c>
      <c r="C153" s="85" t="s">
        <v>61</v>
      </c>
      <c r="D153" s="86">
        <f>SUM(D147:D152)</f>
        <v>0</v>
      </c>
      <c r="E153" s="87">
        <v>0</v>
      </c>
      <c r="F153" s="86">
        <f>SUM(F147:F152)</f>
        <v>0</v>
      </c>
      <c r="G153" s="86"/>
      <c r="H153" s="86">
        <f>SUM(H147:H152)</f>
        <v>0</v>
      </c>
      <c r="I153" s="87">
        <v>0</v>
      </c>
      <c r="J153" s="86">
        <f>SUM(J147:J152)</f>
        <v>0</v>
      </c>
      <c r="K153" s="86"/>
      <c r="L153" s="86">
        <f>SUM(L147:L152)</f>
        <v>0</v>
      </c>
      <c r="M153" s="87">
        <v>0</v>
      </c>
      <c r="N153" s="86">
        <f>SUM(N147:N152)</f>
        <v>0</v>
      </c>
      <c r="O153" s="86"/>
      <c r="P153" s="86">
        <f>SUM(P147:P152)</f>
        <v>0</v>
      </c>
      <c r="Q153" s="87">
        <v>0</v>
      </c>
      <c r="R153" s="88">
        <f t="shared" si="5"/>
        <v>0</v>
      </c>
    </row>
    <row r="154" spans="1:18">
      <c r="A154" s="1" t="s">
        <v>277</v>
      </c>
      <c r="B154" s="82" t="s">
        <v>278</v>
      </c>
      <c r="C154" s="49" t="s">
        <v>61</v>
      </c>
      <c r="D154" s="36">
        <v>15000</v>
      </c>
      <c r="E154" s="32">
        <v>0</v>
      </c>
      <c r="F154" s="36">
        <v>16500</v>
      </c>
      <c r="G154" s="36"/>
      <c r="H154" s="36">
        <v>0</v>
      </c>
      <c r="I154" s="32">
        <v>0</v>
      </c>
      <c r="J154" s="36">
        <v>0</v>
      </c>
      <c r="K154" s="36"/>
      <c r="L154" s="36">
        <v>15000</v>
      </c>
      <c r="M154" s="32">
        <v>0</v>
      </c>
      <c r="N154" s="36">
        <v>16500</v>
      </c>
      <c r="O154" s="36"/>
      <c r="P154" s="36">
        <v>0</v>
      </c>
      <c r="Q154" s="32">
        <v>0</v>
      </c>
      <c r="R154" s="37">
        <f t="shared" si="5"/>
        <v>0</v>
      </c>
    </row>
    <row r="155" spans="1:18" s="42" customFormat="1" hidden="1">
      <c r="A155" s="1" t="s">
        <v>279</v>
      </c>
      <c r="B155" s="83" t="s">
        <v>280</v>
      </c>
      <c r="C155" s="77" t="s">
        <v>61</v>
      </c>
      <c r="D155" s="40">
        <v>0</v>
      </c>
      <c r="E155" s="32">
        <v>0</v>
      </c>
      <c r="F155" s="40">
        <v>0</v>
      </c>
      <c r="G155" s="40"/>
      <c r="H155" s="40">
        <v>0</v>
      </c>
      <c r="I155" s="32">
        <v>0</v>
      </c>
      <c r="J155" s="40">
        <v>0</v>
      </c>
      <c r="K155" s="40"/>
      <c r="L155" s="40">
        <v>0</v>
      </c>
      <c r="M155" s="32">
        <v>0</v>
      </c>
      <c r="N155" s="40">
        <v>0</v>
      </c>
      <c r="O155" s="40"/>
      <c r="P155" s="40">
        <v>0</v>
      </c>
      <c r="Q155" s="32">
        <v>0</v>
      </c>
      <c r="R155" s="41">
        <f t="shared" si="5"/>
        <v>0</v>
      </c>
    </row>
    <row r="156" spans="1:18" s="42" customFormat="1" hidden="1">
      <c r="A156" s="1" t="s">
        <v>281</v>
      </c>
      <c r="B156" s="83" t="s">
        <v>282</v>
      </c>
      <c r="C156" s="77" t="s">
        <v>61</v>
      </c>
      <c r="D156" s="40">
        <v>0</v>
      </c>
      <c r="E156" s="32">
        <v>0</v>
      </c>
      <c r="F156" s="40">
        <v>0</v>
      </c>
      <c r="G156" s="40"/>
      <c r="H156" s="40">
        <v>0</v>
      </c>
      <c r="I156" s="32">
        <v>0</v>
      </c>
      <c r="J156" s="40">
        <v>0</v>
      </c>
      <c r="K156" s="40"/>
      <c r="L156" s="40">
        <v>0</v>
      </c>
      <c r="M156" s="32">
        <v>0</v>
      </c>
      <c r="N156" s="40">
        <v>0</v>
      </c>
      <c r="O156" s="40"/>
      <c r="P156" s="40">
        <v>0</v>
      </c>
      <c r="Q156" s="32">
        <v>0</v>
      </c>
      <c r="R156" s="41">
        <f t="shared" si="5"/>
        <v>0</v>
      </c>
    </row>
    <row r="157" spans="1:18" s="42" customFormat="1" hidden="1">
      <c r="A157" s="1" t="s">
        <v>283</v>
      </c>
      <c r="B157" s="83" t="s">
        <v>284</v>
      </c>
      <c r="C157" s="77" t="s">
        <v>61</v>
      </c>
      <c r="D157" s="40">
        <v>0</v>
      </c>
      <c r="E157" s="32">
        <v>0</v>
      </c>
      <c r="F157" s="40">
        <v>0</v>
      </c>
      <c r="G157" s="40"/>
      <c r="H157" s="40">
        <v>0</v>
      </c>
      <c r="I157" s="32">
        <v>0</v>
      </c>
      <c r="J157" s="40">
        <v>0</v>
      </c>
      <c r="K157" s="40"/>
      <c r="L157" s="40">
        <v>0</v>
      </c>
      <c r="M157" s="32">
        <v>0</v>
      </c>
      <c r="N157" s="40">
        <v>0</v>
      </c>
      <c r="O157" s="40"/>
      <c r="P157" s="40">
        <v>0</v>
      </c>
      <c r="Q157" s="32">
        <v>0</v>
      </c>
      <c r="R157" s="41">
        <f t="shared" si="5"/>
        <v>0</v>
      </c>
    </row>
    <row r="158" spans="1:18" s="42" customFormat="1" hidden="1">
      <c r="A158" s="1" t="s">
        <v>285</v>
      </c>
      <c r="B158" s="83" t="s">
        <v>286</v>
      </c>
      <c r="C158" s="77" t="s">
        <v>61</v>
      </c>
      <c r="D158" s="40">
        <v>0</v>
      </c>
      <c r="E158" s="32">
        <v>0</v>
      </c>
      <c r="F158" s="40">
        <v>0</v>
      </c>
      <c r="G158" s="40"/>
      <c r="H158" s="40">
        <v>0</v>
      </c>
      <c r="I158" s="32">
        <v>0</v>
      </c>
      <c r="J158" s="40">
        <v>0</v>
      </c>
      <c r="K158" s="40"/>
      <c r="L158" s="40">
        <v>0</v>
      </c>
      <c r="M158" s="32">
        <v>0</v>
      </c>
      <c r="N158" s="40">
        <v>0</v>
      </c>
      <c r="O158" s="40"/>
      <c r="P158" s="40">
        <v>0</v>
      </c>
      <c r="Q158" s="32">
        <v>0</v>
      </c>
      <c r="R158" s="41">
        <f t="shared" ref="R158:R167" si="6">P158*(1+Q158%)</f>
        <v>0</v>
      </c>
    </row>
    <row r="159" spans="1:18" s="42" customFormat="1" hidden="1">
      <c r="A159" s="1" t="s">
        <v>287</v>
      </c>
      <c r="B159" s="83" t="s">
        <v>288</v>
      </c>
      <c r="C159" s="77" t="s">
        <v>61</v>
      </c>
      <c r="D159" s="40">
        <v>0</v>
      </c>
      <c r="E159" s="32">
        <v>0</v>
      </c>
      <c r="F159" s="40">
        <v>0</v>
      </c>
      <c r="G159" s="40"/>
      <c r="H159" s="40">
        <v>0</v>
      </c>
      <c r="I159" s="32">
        <v>0</v>
      </c>
      <c r="J159" s="40">
        <v>0</v>
      </c>
      <c r="K159" s="40"/>
      <c r="L159" s="40">
        <v>0</v>
      </c>
      <c r="M159" s="32">
        <v>0</v>
      </c>
      <c r="N159" s="40">
        <v>0</v>
      </c>
      <c r="O159" s="40"/>
      <c r="P159" s="40">
        <v>0</v>
      </c>
      <c r="Q159" s="32">
        <v>0</v>
      </c>
      <c r="R159" s="41">
        <f t="shared" si="6"/>
        <v>0</v>
      </c>
    </row>
    <row r="160" spans="1:18" s="42" customFormat="1" hidden="1">
      <c r="A160" s="1" t="s">
        <v>289</v>
      </c>
      <c r="B160" s="83" t="s">
        <v>290</v>
      </c>
      <c r="C160" s="77" t="s">
        <v>61</v>
      </c>
      <c r="D160" s="40">
        <v>0</v>
      </c>
      <c r="E160" s="32">
        <v>0</v>
      </c>
      <c r="F160" s="40">
        <v>0</v>
      </c>
      <c r="G160" s="40"/>
      <c r="H160" s="40">
        <v>0</v>
      </c>
      <c r="I160" s="32">
        <v>0</v>
      </c>
      <c r="J160" s="40">
        <v>0</v>
      </c>
      <c r="K160" s="40"/>
      <c r="L160" s="40">
        <v>0</v>
      </c>
      <c r="M160" s="32">
        <v>0</v>
      </c>
      <c r="N160" s="40">
        <v>0</v>
      </c>
      <c r="O160" s="40"/>
      <c r="P160" s="40">
        <v>0</v>
      </c>
      <c r="Q160" s="32">
        <v>0</v>
      </c>
      <c r="R160" s="41">
        <f t="shared" si="6"/>
        <v>0</v>
      </c>
    </row>
    <row r="161" spans="1:18">
      <c r="B161" s="84" t="s">
        <v>291</v>
      </c>
      <c r="C161" s="85" t="s">
        <v>61</v>
      </c>
      <c r="D161" s="86">
        <f>SUM(D155:D160)</f>
        <v>0</v>
      </c>
      <c r="E161" s="87">
        <v>0</v>
      </c>
      <c r="F161" s="86">
        <f>SUM(F155:F160)</f>
        <v>0</v>
      </c>
      <c r="G161" s="86"/>
      <c r="H161" s="86">
        <f>SUM(H155:H160)</f>
        <v>0</v>
      </c>
      <c r="I161" s="87">
        <v>0</v>
      </c>
      <c r="J161" s="86">
        <f>SUM(J155:J160)</f>
        <v>0</v>
      </c>
      <c r="K161" s="86"/>
      <c r="L161" s="86">
        <f>SUM(L155:L160)</f>
        <v>0</v>
      </c>
      <c r="M161" s="87">
        <v>0</v>
      </c>
      <c r="N161" s="86">
        <f>SUM(N155:N160)</f>
        <v>0</v>
      </c>
      <c r="O161" s="86"/>
      <c r="P161" s="86">
        <f>SUM(P155:P160)</f>
        <v>0</v>
      </c>
      <c r="Q161" s="87">
        <v>0</v>
      </c>
      <c r="R161" s="88">
        <f t="shared" si="6"/>
        <v>0</v>
      </c>
    </row>
    <row r="162" spans="1:18">
      <c r="A162" s="1" t="s">
        <v>292</v>
      </c>
      <c r="B162" s="90" t="s">
        <v>293</v>
      </c>
      <c r="C162" s="91" t="s">
        <v>61</v>
      </c>
      <c r="D162" s="92">
        <v>0</v>
      </c>
      <c r="E162" s="93">
        <v>0</v>
      </c>
      <c r="F162" s="92">
        <v>0</v>
      </c>
      <c r="G162" s="92"/>
      <c r="H162" s="92">
        <v>0</v>
      </c>
      <c r="I162" s="93">
        <v>0</v>
      </c>
      <c r="J162" s="92">
        <v>0</v>
      </c>
      <c r="K162" s="92"/>
      <c r="L162" s="92">
        <v>0</v>
      </c>
      <c r="M162" s="93">
        <v>0</v>
      </c>
      <c r="N162" s="92">
        <v>0</v>
      </c>
      <c r="O162" s="92"/>
      <c r="P162" s="92">
        <v>0</v>
      </c>
      <c r="Q162" s="93">
        <v>0</v>
      </c>
      <c r="R162" s="94">
        <f t="shared" si="6"/>
        <v>0</v>
      </c>
    </row>
    <row r="163" spans="1:18">
      <c r="A163" s="1" t="s">
        <v>294</v>
      </c>
      <c r="B163" s="82" t="s">
        <v>295</v>
      </c>
      <c r="C163" s="95" t="s">
        <v>61</v>
      </c>
      <c r="D163" s="96">
        <v>0</v>
      </c>
      <c r="E163" s="97">
        <v>0</v>
      </c>
      <c r="F163" s="96">
        <v>0</v>
      </c>
      <c r="G163" s="96"/>
      <c r="H163" s="96">
        <v>0</v>
      </c>
      <c r="I163" s="97">
        <v>0</v>
      </c>
      <c r="J163" s="96">
        <v>0</v>
      </c>
      <c r="K163" s="96"/>
      <c r="L163" s="96">
        <v>0</v>
      </c>
      <c r="M163" s="97">
        <v>0</v>
      </c>
      <c r="N163" s="96">
        <v>0</v>
      </c>
      <c r="O163" s="96"/>
      <c r="P163" s="96">
        <v>0</v>
      </c>
      <c r="Q163" s="97">
        <v>0</v>
      </c>
      <c r="R163" s="98">
        <f t="shared" si="6"/>
        <v>0</v>
      </c>
    </row>
    <row r="164" spans="1:18">
      <c r="A164" s="1" t="s">
        <v>296</v>
      </c>
      <c r="B164" s="82" t="s">
        <v>297</v>
      </c>
      <c r="C164" s="95" t="s">
        <v>61</v>
      </c>
      <c r="D164" s="96">
        <v>0</v>
      </c>
      <c r="E164" s="97">
        <v>0</v>
      </c>
      <c r="F164" s="96">
        <v>0</v>
      </c>
      <c r="G164" s="96"/>
      <c r="H164" s="96">
        <v>0</v>
      </c>
      <c r="I164" s="97">
        <v>0</v>
      </c>
      <c r="J164" s="96">
        <v>0</v>
      </c>
      <c r="K164" s="96"/>
      <c r="L164" s="96">
        <v>-3000</v>
      </c>
      <c r="M164" s="97">
        <v>0</v>
      </c>
      <c r="N164" s="96">
        <v>-3300</v>
      </c>
      <c r="O164" s="96"/>
      <c r="P164" s="96">
        <v>0</v>
      </c>
      <c r="Q164" s="97">
        <v>0</v>
      </c>
      <c r="R164" s="98">
        <f t="shared" si="6"/>
        <v>0</v>
      </c>
    </row>
    <row r="165" spans="1:18">
      <c r="A165" s="1" t="s">
        <v>298</v>
      </c>
      <c r="B165" s="95" t="s">
        <v>299</v>
      </c>
      <c r="C165" s="95" t="s">
        <v>61</v>
      </c>
      <c r="D165" s="96">
        <v>0</v>
      </c>
      <c r="E165" s="97">
        <v>0</v>
      </c>
      <c r="F165" s="96">
        <v>0</v>
      </c>
      <c r="G165" s="96"/>
      <c r="H165" s="96">
        <v>0</v>
      </c>
      <c r="I165" s="97">
        <v>0</v>
      </c>
      <c r="J165" s="96">
        <v>0</v>
      </c>
      <c r="K165" s="96"/>
      <c r="L165" s="96">
        <v>0</v>
      </c>
      <c r="M165" s="97">
        <v>0</v>
      </c>
      <c r="N165" s="96">
        <v>0</v>
      </c>
      <c r="O165" s="96"/>
      <c r="P165" s="96">
        <v>0</v>
      </c>
      <c r="Q165" s="97">
        <v>0</v>
      </c>
      <c r="R165" s="98">
        <f t="shared" si="6"/>
        <v>0</v>
      </c>
    </row>
    <row r="166" spans="1:18">
      <c r="A166" s="1" t="s">
        <v>300</v>
      </c>
      <c r="B166" s="95" t="s">
        <v>301</v>
      </c>
      <c r="C166" s="95" t="s">
        <v>61</v>
      </c>
      <c r="D166" s="96">
        <v>-1650</v>
      </c>
      <c r="E166" s="97">
        <v>0</v>
      </c>
      <c r="F166" s="96">
        <v>-1815</v>
      </c>
      <c r="G166" s="96"/>
      <c r="H166" s="96">
        <v>0</v>
      </c>
      <c r="I166" s="97">
        <v>0</v>
      </c>
      <c r="J166" s="96">
        <v>0</v>
      </c>
      <c r="K166" s="96"/>
      <c r="L166" s="96">
        <v>-2000</v>
      </c>
      <c r="M166" s="97">
        <v>0</v>
      </c>
      <c r="N166" s="96">
        <v>-2200</v>
      </c>
      <c r="O166" s="96"/>
      <c r="P166" s="96">
        <v>0</v>
      </c>
      <c r="Q166" s="97">
        <v>0</v>
      </c>
      <c r="R166" s="98">
        <f t="shared" si="6"/>
        <v>0</v>
      </c>
    </row>
    <row r="167" spans="1:18">
      <c r="A167" s="1" t="s">
        <v>302</v>
      </c>
      <c r="B167" s="95" t="s">
        <v>303</v>
      </c>
      <c r="C167" s="95" t="s">
        <v>61</v>
      </c>
      <c r="D167" s="96">
        <v>0</v>
      </c>
      <c r="E167" s="97">
        <v>0</v>
      </c>
      <c r="F167" s="96">
        <v>0</v>
      </c>
      <c r="G167" s="96"/>
      <c r="H167" s="96">
        <v>0</v>
      </c>
      <c r="I167" s="97">
        <v>0</v>
      </c>
      <c r="J167" s="96">
        <v>0</v>
      </c>
      <c r="K167" s="96"/>
      <c r="L167" s="96">
        <v>0</v>
      </c>
      <c r="M167" s="97">
        <v>0</v>
      </c>
      <c r="N167" s="96">
        <v>0</v>
      </c>
      <c r="O167" s="96"/>
      <c r="P167" s="96">
        <v>0</v>
      </c>
      <c r="Q167" s="97">
        <v>0</v>
      </c>
      <c r="R167" s="98">
        <f t="shared" si="6"/>
        <v>0</v>
      </c>
    </row>
    <row r="168" spans="1:18">
      <c r="B168" s="99" t="s">
        <v>304</v>
      </c>
      <c r="C168" s="100" t="s">
        <v>61</v>
      </c>
      <c r="D168" s="101">
        <f>D94+D95+D102+D103+D104+D111+D112+D119+D120+D127+D128+D129+D136+D137+D138+D145+D146+D153+D154+D161+D162+D163+D164+D165+D166+D167</f>
        <v>33641.380000000005</v>
      </c>
      <c r="E168" s="102"/>
      <c r="F168" s="101">
        <f>F94+F95+F102+F103+F104+F111+F112+F119+F120+F127+F128+F129+F136+F137+F138+F145+F146+F153+F154+F161+F162+F163+F164+F165+F166+F167</f>
        <v>38404.120000000003</v>
      </c>
      <c r="G168" s="101"/>
      <c r="H168" s="101">
        <f>H94+H95+H102+H103+H104+H111+H112+H119+H120+H127+H128+H129+H136+H137+H138+H145+H146+H153+H154+H161+H162+H163+H164+H165+H166+H167</f>
        <v>0</v>
      </c>
      <c r="I168" s="102"/>
      <c r="J168" s="101">
        <f>J94+J95+J102+J103+J104+J111+J112+J119+J120+J127+J128+J129+J136+J137+J138+J145+J146+J153+J154+J161+J162+J163+J164+J165+J166+J167</f>
        <v>0</v>
      </c>
      <c r="K168" s="101"/>
      <c r="L168" s="101">
        <f>L94+L95+L102+L103+L104+L111+L112+L119+L120+L127+L128+L129+L136+L137+L138+L145+L146+L153+L154+L161+L162+L163+L164+L165+L166+L167</f>
        <v>28484.42</v>
      </c>
      <c r="M168" s="102"/>
      <c r="N168" s="101">
        <f>N94+N95+N102+N103+N104+N111+N112+N119+N120+N127+N128+N129+N136+N137+N138+N145+N146+N153+N154+N161+N162+N163+N164+N165+N166+N167</f>
        <v>32731.410000000003</v>
      </c>
      <c r="O168" s="101"/>
      <c r="P168" s="101">
        <f>P94+P95+P102+P103+P104+P111+P112+P119+P120+P127+P128+P129+P136+P137+P138+P145+P146+P153+P154+P161+P162+P163+P166</f>
        <v>0</v>
      </c>
      <c r="Q168" s="102"/>
      <c r="R168" s="101">
        <f>R94+R95+R102+R103+R104+R111+R112+R119+R120+R127+R128+R129+R136+R137+R138+R145+R146+R153+R154+R161+R162+R163+R166</f>
        <v>0</v>
      </c>
    </row>
    <row r="169" spans="1:18">
      <c r="B169" s="103"/>
      <c r="C169" s="74"/>
      <c r="D169" s="80"/>
      <c r="E169" s="23"/>
      <c r="F169" s="80"/>
      <c r="G169" s="80"/>
      <c r="H169" s="80"/>
      <c r="I169" s="23"/>
      <c r="J169" s="80"/>
      <c r="K169" s="80"/>
      <c r="L169" s="80"/>
      <c r="M169" s="23"/>
      <c r="N169" s="80"/>
      <c r="O169" s="80"/>
      <c r="P169" s="80"/>
      <c r="Q169" s="23"/>
      <c r="R169" s="80"/>
    </row>
    <row r="170" spans="1:18">
      <c r="B170" s="71" t="s">
        <v>305</v>
      </c>
      <c r="C170" s="56"/>
      <c r="D170" s="72">
        <f>D91+D168</f>
        <v>363035.05</v>
      </c>
      <c r="E170" s="104"/>
      <c r="F170" s="72">
        <f>F91+F168</f>
        <v>402103.1</v>
      </c>
      <c r="G170" s="72"/>
      <c r="H170" s="72">
        <f>H91+H168</f>
        <v>0</v>
      </c>
      <c r="I170" s="104"/>
      <c r="J170" s="72">
        <f>J91+J168</f>
        <v>0</v>
      </c>
      <c r="K170" s="72"/>
      <c r="L170" s="72">
        <f>L91+L168</f>
        <v>339611.42000000004</v>
      </c>
      <c r="M170" s="104"/>
      <c r="N170" s="72">
        <f>N91+N168</f>
        <v>377418.92999999993</v>
      </c>
      <c r="O170" s="72"/>
      <c r="P170" s="72">
        <f>P91+P168</f>
        <v>0</v>
      </c>
      <c r="Q170" s="104"/>
      <c r="R170" s="72">
        <f>R91+R168</f>
        <v>0</v>
      </c>
    </row>
    <row r="171" spans="1:18">
      <c r="B171" s="105"/>
      <c r="C171" s="21"/>
      <c r="D171" s="22"/>
      <c r="E171" s="32"/>
      <c r="F171" s="22"/>
      <c r="G171" s="22"/>
      <c r="H171" s="22"/>
      <c r="I171" s="32"/>
      <c r="J171" s="22"/>
      <c r="K171" s="22"/>
      <c r="L171" s="22"/>
      <c r="M171" s="32"/>
      <c r="N171" s="37"/>
      <c r="O171" s="22"/>
      <c r="P171" s="22"/>
      <c r="Q171" s="32"/>
      <c r="R171" s="37"/>
    </row>
    <row r="172" spans="1:18" ht="24">
      <c r="B172" s="106" t="s">
        <v>306</v>
      </c>
      <c r="C172" s="73" t="s">
        <v>97</v>
      </c>
      <c r="D172" s="66">
        <f>D55+D170</f>
        <v>559989.11</v>
      </c>
      <c r="E172" s="66"/>
      <c r="F172" s="66">
        <f>F55+F170</f>
        <v>618019.29</v>
      </c>
      <c r="G172" s="66"/>
      <c r="H172" s="66">
        <f>H55+H170</f>
        <v>0</v>
      </c>
      <c r="I172" s="66"/>
      <c r="J172" s="66">
        <f>J55+J170</f>
        <v>0</v>
      </c>
      <c r="K172" s="66"/>
      <c r="L172" s="66">
        <f>L55+L170</f>
        <v>568094.05000000005</v>
      </c>
      <c r="M172" s="66"/>
      <c r="N172" s="66">
        <f>N55+N170</f>
        <v>628204.97</v>
      </c>
      <c r="O172" s="66"/>
      <c r="P172" s="66">
        <f>P55+P170</f>
        <v>0</v>
      </c>
      <c r="Q172" s="66"/>
      <c r="R172" s="66">
        <f>R55+R170</f>
        <v>0</v>
      </c>
    </row>
    <row r="173" spans="1:18">
      <c r="B173" s="106"/>
      <c r="C173" s="107"/>
      <c r="D173" s="68"/>
      <c r="E173" s="32"/>
      <c r="F173" s="68"/>
      <c r="G173" s="68"/>
      <c r="H173" s="68"/>
      <c r="I173" s="32"/>
      <c r="J173" s="68"/>
      <c r="K173" s="68"/>
      <c r="L173" s="68"/>
      <c r="M173" s="32"/>
      <c r="N173" s="66"/>
      <c r="O173" s="68"/>
      <c r="P173" s="68"/>
      <c r="Q173" s="32"/>
      <c r="R173" s="66"/>
    </row>
    <row r="174" spans="1:18">
      <c r="B174" s="108" t="s">
        <v>307</v>
      </c>
      <c r="C174" s="109"/>
      <c r="D174" s="110"/>
      <c r="E174" s="32"/>
      <c r="F174" s="68"/>
      <c r="G174" s="68"/>
      <c r="H174" s="68"/>
      <c r="I174" s="32"/>
      <c r="J174" s="68"/>
      <c r="K174" s="68"/>
      <c r="L174" s="68"/>
      <c r="M174" s="32"/>
      <c r="N174" s="66"/>
      <c r="O174" s="68"/>
      <c r="P174" s="68"/>
      <c r="Q174" s="32"/>
      <c r="R174" s="66"/>
    </row>
    <row r="175" spans="1:18">
      <c r="B175" s="111" t="s">
        <v>308</v>
      </c>
      <c r="C175" s="109"/>
      <c r="D175" s="110"/>
      <c r="E175" s="32"/>
      <c r="F175" s="68"/>
      <c r="G175" s="68"/>
      <c r="H175" s="68"/>
      <c r="I175" s="32"/>
      <c r="J175" s="68"/>
      <c r="K175" s="68"/>
      <c r="L175" s="68"/>
      <c r="M175" s="32"/>
      <c r="N175" s="66"/>
      <c r="O175" s="68"/>
      <c r="P175" s="68"/>
      <c r="Q175" s="32"/>
      <c r="R175" s="66"/>
    </row>
    <row r="176" spans="1:18">
      <c r="A176" s="1" t="s">
        <v>309</v>
      </c>
      <c r="B176" s="95" t="s">
        <v>310</v>
      </c>
      <c r="C176" s="112" t="s">
        <v>20</v>
      </c>
      <c r="D176" s="36">
        <v>0</v>
      </c>
      <c r="E176" s="32">
        <v>0</v>
      </c>
      <c r="F176" s="36">
        <v>0</v>
      </c>
      <c r="G176" s="36"/>
      <c r="H176" s="36">
        <v>0</v>
      </c>
      <c r="I176" s="32">
        <v>0</v>
      </c>
      <c r="J176" s="36">
        <v>0</v>
      </c>
      <c r="K176" s="36"/>
      <c r="L176" s="36">
        <v>0</v>
      </c>
      <c r="M176" s="32">
        <v>0</v>
      </c>
      <c r="N176" s="36">
        <v>0</v>
      </c>
      <c r="O176" s="36"/>
      <c r="P176" s="36">
        <v>0</v>
      </c>
      <c r="Q176" s="32">
        <v>0</v>
      </c>
      <c r="R176" s="37">
        <f t="shared" ref="R176:R192" si="7">P176*(1+Q176%)</f>
        <v>0</v>
      </c>
    </row>
    <row r="177" spans="1:18">
      <c r="A177" s="1" t="s">
        <v>311</v>
      </c>
      <c r="B177" s="64" t="s">
        <v>312</v>
      </c>
      <c r="C177" s="21" t="s">
        <v>20</v>
      </c>
      <c r="D177" s="36">
        <v>2826.59</v>
      </c>
      <c r="E177" s="32">
        <v>0</v>
      </c>
      <c r="F177" s="36">
        <v>3447.07</v>
      </c>
      <c r="G177" s="36"/>
      <c r="H177" s="36">
        <v>716.81</v>
      </c>
      <c r="I177" s="32">
        <v>0</v>
      </c>
      <c r="J177" s="36">
        <v>812.34</v>
      </c>
      <c r="K177" s="36"/>
      <c r="L177" s="36">
        <v>980.31</v>
      </c>
      <c r="M177" s="32">
        <v>0</v>
      </c>
      <c r="N177" s="36">
        <v>1194.6099999999999</v>
      </c>
      <c r="O177" s="36"/>
      <c r="P177" s="36">
        <v>0</v>
      </c>
      <c r="Q177" s="32">
        <v>0</v>
      </c>
      <c r="R177" s="37">
        <f t="shared" si="7"/>
        <v>0</v>
      </c>
    </row>
    <row r="178" spans="1:18">
      <c r="A178" s="1" t="s">
        <v>313</v>
      </c>
      <c r="B178" s="51" t="s">
        <v>314</v>
      </c>
      <c r="C178" s="21" t="s">
        <v>20</v>
      </c>
      <c r="D178" s="36">
        <v>0</v>
      </c>
      <c r="E178" s="32">
        <v>0</v>
      </c>
      <c r="F178" s="36">
        <v>0</v>
      </c>
      <c r="G178" s="36"/>
      <c r="H178" s="36">
        <v>0</v>
      </c>
      <c r="I178" s="32">
        <v>0</v>
      </c>
      <c r="J178" s="36">
        <v>0</v>
      </c>
      <c r="K178" s="36"/>
      <c r="L178" s="36">
        <v>3193.17</v>
      </c>
      <c r="M178" s="32">
        <v>0</v>
      </c>
      <c r="N178" s="36">
        <v>3895.67</v>
      </c>
      <c r="O178" s="36"/>
      <c r="P178" s="36">
        <v>0</v>
      </c>
      <c r="Q178" s="32">
        <v>0</v>
      </c>
      <c r="R178" s="37">
        <f t="shared" si="7"/>
        <v>0</v>
      </c>
    </row>
    <row r="179" spans="1:18">
      <c r="A179" s="1" t="s">
        <v>315</v>
      </c>
      <c r="B179" s="51" t="s">
        <v>316</v>
      </c>
      <c r="C179" s="21" t="s">
        <v>20</v>
      </c>
      <c r="D179" s="36">
        <v>18924.939999999999</v>
      </c>
      <c r="E179" s="32">
        <v>0</v>
      </c>
      <c r="F179" s="36">
        <v>18924.939999999999</v>
      </c>
      <c r="G179" s="36"/>
      <c r="H179" s="36">
        <v>0</v>
      </c>
      <c r="I179" s="32">
        <v>0</v>
      </c>
      <c r="J179" s="36">
        <v>0</v>
      </c>
      <c r="K179" s="36"/>
      <c r="L179" s="36">
        <v>1778.96</v>
      </c>
      <c r="M179" s="32">
        <v>0</v>
      </c>
      <c r="N179" s="36">
        <v>1778.96</v>
      </c>
      <c r="O179" s="36"/>
      <c r="P179" s="36">
        <v>0</v>
      </c>
      <c r="Q179" s="32">
        <v>0</v>
      </c>
      <c r="R179" s="37">
        <f t="shared" si="7"/>
        <v>0</v>
      </c>
    </row>
    <row r="180" spans="1:18">
      <c r="A180" s="1" t="s">
        <v>317</v>
      </c>
      <c r="B180" s="51" t="s">
        <v>318</v>
      </c>
      <c r="C180" s="21" t="s">
        <v>20</v>
      </c>
      <c r="D180" s="36">
        <v>0</v>
      </c>
      <c r="E180" s="32">
        <v>0</v>
      </c>
      <c r="F180" s="36">
        <v>0</v>
      </c>
      <c r="G180" s="36"/>
      <c r="H180" s="36">
        <v>0</v>
      </c>
      <c r="I180" s="32">
        <v>0</v>
      </c>
      <c r="J180" s="36">
        <v>0</v>
      </c>
      <c r="K180" s="36"/>
      <c r="L180" s="36">
        <v>0</v>
      </c>
      <c r="M180" s="32">
        <v>0</v>
      </c>
      <c r="N180" s="36">
        <v>0</v>
      </c>
      <c r="O180" s="36"/>
      <c r="P180" s="36">
        <v>0</v>
      </c>
      <c r="Q180" s="32">
        <v>0</v>
      </c>
      <c r="R180" s="37">
        <f t="shared" si="7"/>
        <v>0</v>
      </c>
    </row>
    <row r="181" spans="1:18">
      <c r="A181" s="1" t="s">
        <v>319</v>
      </c>
      <c r="B181" s="51" t="s">
        <v>320</v>
      </c>
      <c r="C181" s="49" t="s">
        <v>20</v>
      </c>
      <c r="D181" s="36">
        <v>0</v>
      </c>
      <c r="E181" s="32">
        <v>0</v>
      </c>
      <c r="F181" s="36">
        <v>0</v>
      </c>
      <c r="G181" s="36"/>
      <c r="H181" s="36">
        <v>0</v>
      </c>
      <c r="I181" s="32">
        <v>0</v>
      </c>
      <c r="J181" s="36">
        <v>0</v>
      </c>
      <c r="K181" s="36"/>
      <c r="L181" s="36">
        <v>0</v>
      </c>
      <c r="M181" s="32">
        <v>0</v>
      </c>
      <c r="N181" s="36">
        <v>0</v>
      </c>
      <c r="O181" s="36"/>
      <c r="P181" s="36">
        <v>0</v>
      </c>
      <c r="Q181" s="32">
        <v>0</v>
      </c>
      <c r="R181" s="37">
        <f t="shared" si="7"/>
        <v>0</v>
      </c>
    </row>
    <row r="182" spans="1:18">
      <c r="A182" s="1" t="s">
        <v>321</v>
      </c>
      <c r="B182" s="51" t="s">
        <v>322</v>
      </c>
      <c r="C182" s="49" t="s">
        <v>20</v>
      </c>
      <c r="D182" s="36">
        <v>5000</v>
      </c>
      <c r="E182" s="32">
        <v>0</v>
      </c>
      <c r="F182" s="36">
        <v>5000</v>
      </c>
      <c r="G182" s="36"/>
      <c r="H182" s="36">
        <v>0</v>
      </c>
      <c r="I182" s="32">
        <v>0</v>
      </c>
      <c r="J182" s="36">
        <v>0</v>
      </c>
      <c r="K182" s="36"/>
      <c r="L182" s="36">
        <v>5000</v>
      </c>
      <c r="M182" s="32">
        <v>0</v>
      </c>
      <c r="N182" s="36">
        <v>5000</v>
      </c>
      <c r="O182" s="36"/>
      <c r="P182" s="36">
        <v>0</v>
      </c>
      <c r="Q182" s="32">
        <v>0</v>
      </c>
      <c r="R182" s="37">
        <f t="shared" si="7"/>
        <v>0</v>
      </c>
    </row>
    <row r="183" spans="1:18">
      <c r="A183" s="1" t="s">
        <v>323</v>
      </c>
      <c r="B183" s="51" t="s">
        <v>324</v>
      </c>
      <c r="C183" s="21" t="s">
        <v>20</v>
      </c>
      <c r="D183" s="36">
        <v>13828</v>
      </c>
      <c r="E183" s="32">
        <v>0</v>
      </c>
      <c r="F183" s="36">
        <v>13828</v>
      </c>
      <c r="G183" s="36"/>
      <c r="H183" s="36">
        <v>0</v>
      </c>
      <c r="I183" s="32">
        <v>0</v>
      </c>
      <c r="J183" s="36">
        <v>0</v>
      </c>
      <c r="K183" s="36"/>
      <c r="L183" s="36">
        <v>13828</v>
      </c>
      <c r="M183" s="32">
        <v>0</v>
      </c>
      <c r="N183" s="36">
        <v>13828</v>
      </c>
      <c r="O183" s="36"/>
      <c r="P183" s="36">
        <v>0</v>
      </c>
      <c r="Q183" s="32">
        <v>0</v>
      </c>
      <c r="R183" s="37">
        <f t="shared" si="7"/>
        <v>0</v>
      </c>
    </row>
    <row r="184" spans="1:18">
      <c r="A184" s="1" t="s">
        <v>325</v>
      </c>
      <c r="B184" s="51" t="s">
        <v>326</v>
      </c>
      <c r="C184" s="49" t="s">
        <v>20</v>
      </c>
      <c r="D184" s="36">
        <v>0</v>
      </c>
      <c r="E184" s="32">
        <v>0</v>
      </c>
      <c r="F184" s="36">
        <v>0</v>
      </c>
      <c r="G184" s="36"/>
      <c r="H184" s="36">
        <v>0</v>
      </c>
      <c r="I184" s="32">
        <v>0</v>
      </c>
      <c r="J184" s="36">
        <v>0</v>
      </c>
      <c r="K184" s="36"/>
      <c r="L184" s="36">
        <v>0</v>
      </c>
      <c r="M184" s="32">
        <v>0</v>
      </c>
      <c r="N184" s="36">
        <v>0</v>
      </c>
      <c r="O184" s="36"/>
      <c r="P184" s="36">
        <v>0</v>
      </c>
      <c r="Q184" s="32">
        <v>0</v>
      </c>
      <c r="R184" s="37">
        <f t="shared" si="7"/>
        <v>0</v>
      </c>
    </row>
    <row r="185" spans="1:18">
      <c r="A185" s="1" t="s">
        <v>327</v>
      </c>
      <c r="B185" s="51" t="s">
        <v>328</v>
      </c>
      <c r="C185" s="49" t="s">
        <v>20</v>
      </c>
      <c r="D185" s="36">
        <v>18657.68</v>
      </c>
      <c r="E185" s="32">
        <v>0</v>
      </c>
      <c r="F185" s="36">
        <v>18657.68</v>
      </c>
      <c r="G185" s="36"/>
      <c r="H185" s="36">
        <v>0</v>
      </c>
      <c r="I185" s="32">
        <v>0</v>
      </c>
      <c r="J185" s="36">
        <v>0</v>
      </c>
      <c r="K185" s="36"/>
      <c r="L185" s="36">
        <v>1</v>
      </c>
      <c r="M185" s="32">
        <v>0</v>
      </c>
      <c r="N185" s="36">
        <v>1</v>
      </c>
      <c r="O185" s="36"/>
      <c r="P185" s="36">
        <v>0</v>
      </c>
      <c r="Q185" s="32">
        <v>0</v>
      </c>
      <c r="R185" s="37">
        <f t="shared" si="7"/>
        <v>0</v>
      </c>
    </row>
    <row r="186" spans="1:18">
      <c r="A186" s="1" t="s">
        <v>329</v>
      </c>
      <c r="B186" s="51" t="s">
        <v>330</v>
      </c>
      <c r="C186" s="49" t="s">
        <v>20</v>
      </c>
      <c r="D186" s="36">
        <v>0</v>
      </c>
      <c r="E186" s="32">
        <v>0</v>
      </c>
      <c r="F186" s="36">
        <v>0</v>
      </c>
      <c r="G186" s="36"/>
      <c r="H186" s="36">
        <v>0</v>
      </c>
      <c r="I186" s="32">
        <v>0</v>
      </c>
      <c r="J186" s="36">
        <v>0</v>
      </c>
      <c r="K186" s="36"/>
      <c r="L186" s="36">
        <v>0</v>
      </c>
      <c r="M186" s="32">
        <v>0</v>
      </c>
      <c r="N186" s="36">
        <v>0</v>
      </c>
      <c r="O186" s="36"/>
      <c r="P186" s="36">
        <v>0</v>
      </c>
      <c r="Q186" s="32">
        <v>0</v>
      </c>
      <c r="R186" s="37">
        <f t="shared" si="7"/>
        <v>0</v>
      </c>
    </row>
    <row r="187" spans="1:18">
      <c r="A187" s="1" t="s">
        <v>331</v>
      </c>
      <c r="B187" s="51" t="s">
        <v>332</v>
      </c>
      <c r="C187" s="49" t="s">
        <v>20</v>
      </c>
      <c r="D187" s="36">
        <v>0</v>
      </c>
      <c r="E187" s="32">
        <v>0</v>
      </c>
      <c r="F187" s="36">
        <v>0</v>
      </c>
      <c r="G187" s="36"/>
      <c r="H187" s="36">
        <v>0</v>
      </c>
      <c r="I187" s="32">
        <v>0</v>
      </c>
      <c r="J187" s="36">
        <v>0</v>
      </c>
      <c r="K187" s="36"/>
      <c r="L187" s="36">
        <v>0</v>
      </c>
      <c r="M187" s="32">
        <v>0</v>
      </c>
      <c r="N187" s="36">
        <v>0</v>
      </c>
      <c r="O187" s="36"/>
      <c r="P187" s="36">
        <v>0</v>
      </c>
      <c r="Q187" s="32">
        <v>0</v>
      </c>
      <c r="R187" s="37">
        <f t="shared" si="7"/>
        <v>0</v>
      </c>
    </row>
    <row r="188" spans="1:18">
      <c r="A188" s="1" t="s">
        <v>333</v>
      </c>
      <c r="B188" s="51" t="s">
        <v>334</v>
      </c>
      <c r="C188" s="49" t="s">
        <v>20</v>
      </c>
      <c r="D188" s="36">
        <v>0</v>
      </c>
      <c r="E188" s="32">
        <v>0</v>
      </c>
      <c r="F188" s="36">
        <v>0</v>
      </c>
      <c r="G188" s="36"/>
      <c r="H188" s="36">
        <v>0</v>
      </c>
      <c r="I188" s="32">
        <v>0</v>
      </c>
      <c r="J188" s="36">
        <v>0</v>
      </c>
      <c r="K188" s="36"/>
      <c r="L188" s="36">
        <v>0</v>
      </c>
      <c r="M188" s="32">
        <v>0</v>
      </c>
      <c r="N188" s="36">
        <v>0</v>
      </c>
      <c r="O188" s="36"/>
      <c r="P188" s="36">
        <v>0</v>
      </c>
      <c r="Q188" s="32">
        <v>0</v>
      </c>
      <c r="R188" s="37">
        <f t="shared" si="7"/>
        <v>0</v>
      </c>
    </row>
    <row r="189" spans="1:18">
      <c r="A189" s="1" t="s">
        <v>335</v>
      </c>
      <c r="B189" s="51" t="s">
        <v>336</v>
      </c>
      <c r="C189" s="49" t="s">
        <v>20</v>
      </c>
      <c r="D189" s="36">
        <v>0</v>
      </c>
      <c r="E189" s="32">
        <v>0</v>
      </c>
      <c r="F189" s="36">
        <v>0</v>
      </c>
      <c r="G189" s="36"/>
      <c r="H189" s="36">
        <v>0</v>
      </c>
      <c r="I189" s="32">
        <v>0</v>
      </c>
      <c r="J189" s="36">
        <v>0</v>
      </c>
      <c r="K189" s="36"/>
      <c r="L189" s="36">
        <v>0</v>
      </c>
      <c r="M189" s="32">
        <v>0</v>
      </c>
      <c r="N189" s="36">
        <v>0</v>
      </c>
      <c r="O189" s="36"/>
      <c r="P189" s="36">
        <v>0</v>
      </c>
      <c r="Q189" s="32">
        <v>0</v>
      </c>
      <c r="R189" s="37">
        <f t="shared" si="7"/>
        <v>0</v>
      </c>
    </row>
    <row r="190" spans="1:18">
      <c r="A190" s="1" t="s">
        <v>337</v>
      </c>
      <c r="B190" s="51" t="s">
        <v>338</v>
      </c>
      <c r="C190" s="49" t="s">
        <v>20</v>
      </c>
      <c r="D190" s="36">
        <v>0</v>
      </c>
      <c r="E190" s="32">
        <v>0</v>
      </c>
      <c r="F190" s="36">
        <v>0</v>
      </c>
      <c r="G190" s="36"/>
      <c r="H190" s="36">
        <v>0</v>
      </c>
      <c r="I190" s="32">
        <v>0</v>
      </c>
      <c r="J190" s="36">
        <v>0</v>
      </c>
      <c r="K190" s="36"/>
      <c r="L190" s="36">
        <v>0</v>
      </c>
      <c r="M190" s="32">
        <v>0</v>
      </c>
      <c r="N190" s="36">
        <v>0</v>
      </c>
      <c r="O190" s="36"/>
      <c r="P190" s="36">
        <v>0</v>
      </c>
      <c r="Q190" s="32">
        <v>0</v>
      </c>
      <c r="R190" s="37">
        <f t="shared" si="7"/>
        <v>0</v>
      </c>
    </row>
    <row r="191" spans="1:18">
      <c r="A191" s="1" t="s">
        <v>339</v>
      </c>
      <c r="B191" s="51" t="s">
        <v>340</v>
      </c>
      <c r="C191" s="49" t="s">
        <v>20</v>
      </c>
      <c r="D191" s="36">
        <v>0</v>
      </c>
      <c r="E191" s="32">
        <v>0</v>
      </c>
      <c r="F191" s="36">
        <v>0</v>
      </c>
      <c r="G191" s="36"/>
      <c r="H191" s="36">
        <v>0</v>
      </c>
      <c r="I191" s="32">
        <v>0</v>
      </c>
      <c r="J191" s="36">
        <v>0</v>
      </c>
      <c r="K191" s="36"/>
      <c r="L191" s="36">
        <v>0</v>
      </c>
      <c r="M191" s="32">
        <v>0</v>
      </c>
      <c r="N191" s="36">
        <v>0</v>
      </c>
      <c r="O191" s="36"/>
      <c r="P191" s="36">
        <v>0</v>
      </c>
      <c r="Q191" s="32">
        <v>0</v>
      </c>
      <c r="R191" s="37">
        <f t="shared" si="7"/>
        <v>0</v>
      </c>
    </row>
    <row r="192" spans="1:18">
      <c r="A192" s="1" t="s">
        <v>341</v>
      </c>
      <c r="B192" s="51" t="s">
        <v>342</v>
      </c>
      <c r="C192" s="49" t="s">
        <v>20</v>
      </c>
      <c r="D192" s="36">
        <v>0</v>
      </c>
      <c r="E192" s="32">
        <v>0</v>
      </c>
      <c r="F192" s="36">
        <v>0</v>
      </c>
      <c r="G192" s="36"/>
      <c r="H192" s="36">
        <v>0</v>
      </c>
      <c r="I192" s="32">
        <v>0</v>
      </c>
      <c r="J192" s="36">
        <v>0</v>
      </c>
      <c r="K192" s="36"/>
      <c r="L192" s="36">
        <v>436.75</v>
      </c>
      <c r="M192" s="32">
        <v>0</v>
      </c>
      <c r="N192" s="36">
        <v>436.75</v>
      </c>
      <c r="O192" s="36"/>
      <c r="P192" s="36">
        <v>0</v>
      </c>
      <c r="Q192" s="32">
        <v>0</v>
      </c>
      <c r="R192" s="37">
        <f t="shared" si="7"/>
        <v>0</v>
      </c>
    </row>
    <row r="193" spans="1:18">
      <c r="B193" s="113" t="s">
        <v>343</v>
      </c>
      <c r="C193" s="58"/>
      <c r="D193" s="114">
        <f>SUM(D176:E192)</f>
        <v>59237.21</v>
      </c>
      <c r="E193" s="104"/>
      <c r="F193" s="72">
        <f>SUM(F176:F192)</f>
        <v>59857.689999999995</v>
      </c>
      <c r="G193" s="72"/>
      <c r="H193" s="72">
        <f>SUM(H176:I192)</f>
        <v>716.81</v>
      </c>
      <c r="I193" s="104"/>
      <c r="J193" s="72">
        <f>SUM(J176:J192)</f>
        <v>812.34</v>
      </c>
      <c r="K193" s="72"/>
      <c r="L193" s="72">
        <f>SUM(L176:L192)</f>
        <v>25218.19</v>
      </c>
      <c r="M193" s="104"/>
      <c r="N193" s="72">
        <f>SUM(N176:N192)</f>
        <v>26134.989999999998</v>
      </c>
      <c r="O193" s="72"/>
      <c r="P193" s="72">
        <f>SUM(P176:P187)</f>
        <v>0</v>
      </c>
      <c r="Q193" s="104"/>
      <c r="R193" s="72">
        <f>SUM(R176:R187)</f>
        <v>0</v>
      </c>
    </row>
    <row r="194" spans="1:18">
      <c r="B194" s="108"/>
      <c r="C194" s="109"/>
      <c r="D194" s="115"/>
      <c r="E194" s="116"/>
      <c r="F194" s="68"/>
      <c r="G194" s="68"/>
      <c r="H194" s="68"/>
      <c r="I194" s="32"/>
      <c r="J194" s="68"/>
      <c r="K194" s="68"/>
      <c r="L194" s="68"/>
      <c r="M194" s="32"/>
      <c r="N194" s="66"/>
      <c r="O194" s="68"/>
      <c r="P194" s="68"/>
      <c r="Q194" s="32"/>
      <c r="R194" s="66"/>
    </row>
    <row r="195" spans="1:18">
      <c r="B195" s="117" t="s">
        <v>344</v>
      </c>
      <c r="C195" s="95"/>
      <c r="D195" s="115"/>
      <c r="E195" s="116"/>
      <c r="F195" s="68"/>
      <c r="G195" s="68"/>
      <c r="H195" s="68"/>
      <c r="I195" s="32"/>
      <c r="J195" s="68"/>
      <c r="K195" s="68"/>
      <c r="L195" s="68"/>
      <c r="M195" s="32"/>
      <c r="N195" s="66"/>
      <c r="O195" s="68"/>
      <c r="P195" s="68"/>
      <c r="Q195" s="32"/>
      <c r="R195" s="66"/>
    </row>
    <row r="196" spans="1:18" s="42" customFormat="1" hidden="1">
      <c r="A196" s="1" t="s">
        <v>345</v>
      </c>
      <c r="B196" s="118" t="s">
        <v>346</v>
      </c>
      <c r="C196" s="119" t="s">
        <v>20</v>
      </c>
      <c r="D196" s="120">
        <v>0</v>
      </c>
      <c r="E196" s="32">
        <v>0</v>
      </c>
      <c r="F196" s="120">
        <v>0</v>
      </c>
      <c r="G196" s="40"/>
      <c r="H196" s="40">
        <v>41806.589999999997</v>
      </c>
      <c r="I196" s="32">
        <v>0</v>
      </c>
      <c r="J196" s="120">
        <v>51004.04</v>
      </c>
      <c r="K196" s="40"/>
      <c r="L196" s="40">
        <v>0</v>
      </c>
      <c r="M196" s="32">
        <v>0</v>
      </c>
      <c r="N196" s="120">
        <v>0</v>
      </c>
      <c r="O196" s="40"/>
      <c r="P196" s="40">
        <v>0</v>
      </c>
      <c r="Q196" s="32">
        <v>0</v>
      </c>
      <c r="R196" s="41">
        <f t="shared" ref="R196:R251" si="8">P196*(1+Q196%)</f>
        <v>0</v>
      </c>
    </row>
    <row r="197" spans="1:18" s="42" customFormat="1" hidden="1">
      <c r="A197" s="1" t="s">
        <v>347</v>
      </c>
      <c r="B197" s="118" t="s">
        <v>348</v>
      </c>
      <c r="C197" s="119" t="s">
        <v>20</v>
      </c>
      <c r="D197" s="120">
        <v>0</v>
      </c>
      <c r="E197" s="32">
        <v>0</v>
      </c>
      <c r="F197" s="120">
        <v>0</v>
      </c>
      <c r="G197" s="40"/>
      <c r="H197" s="40">
        <v>0</v>
      </c>
      <c r="I197" s="32">
        <v>0</v>
      </c>
      <c r="J197" s="120">
        <v>0</v>
      </c>
      <c r="K197" s="40"/>
      <c r="L197" s="40">
        <v>0</v>
      </c>
      <c r="M197" s="32">
        <v>0</v>
      </c>
      <c r="N197" s="120">
        <v>0</v>
      </c>
      <c r="O197" s="40"/>
      <c r="P197" s="40">
        <v>0</v>
      </c>
      <c r="Q197" s="32">
        <v>0</v>
      </c>
      <c r="R197" s="41">
        <f t="shared" si="8"/>
        <v>0</v>
      </c>
    </row>
    <row r="198" spans="1:18" s="42" customFormat="1" hidden="1">
      <c r="A198" s="1" t="s">
        <v>349</v>
      </c>
      <c r="B198" s="118" t="s">
        <v>350</v>
      </c>
      <c r="C198" s="118" t="s">
        <v>20</v>
      </c>
      <c r="D198" s="40">
        <v>8532.16</v>
      </c>
      <c r="E198" s="32">
        <v>0</v>
      </c>
      <c r="F198" s="40">
        <v>10409.24</v>
      </c>
      <c r="G198" s="40"/>
      <c r="H198" s="40">
        <v>0</v>
      </c>
      <c r="I198" s="32">
        <v>0</v>
      </c>
      <c r="J198" s="40">
        <v>0</v>
      </c>
      <c r="K198" s="40"/>
      <c r="L198" s="40">
        <v>8532.16</v>
      </c>
      <c r="M198" s="32">
        <v>0</v>
      </c>
      <c r="N198" s="40">
        <v>10409.24</v>
      </c>
      <c r="O198" s="40"/>
      <c r="P198" s="40">
        <v>0</v>
      </c>
      <c r="Q198" s="32">
        <v>0</v>
      </c>
      <c r="R198" s="41">
        <f t="shared" si="8"/>
        <v>0</v>
      </c>
    </row>
    <row r="199" spans="1:18" s="42" customFormat="1" hidden="1">
      <c r="A199" s="1" t="s">
        <v>351</v>
      </c>
      <c r="B199" s="121" t="s">
        <v>352</v>
      </c>
      <c r="C199" s="118" t="s">
        <v>20</v>
      </c>
      <c r="D199" s="40">
        <v>0</v>
      </c>
      <c r="E199" s="32">
        <v>0</v>
      </c>
      <c r="F199" s="40">
        <v>0</v>
      </c>
      <c r="G199" s="40"/>
      <c r="H199" s="40">
        <v>0</v>
      </c>
      <c r="I199" s="32">
        <v>0</v>
      </c>
      <c r="J199" s="40">
        <v>0</v>
      </c>
      <c r="K199" s="40"/>
      <c r="L199" s="40">
        <v>0</v>
      </c>
      <c r="M199" s="32">
        <v>0</v>
      </c>
      <c r="N199" s="40">
        <v>0</v>
      </c>
      <c r="O199" s="40"/>
      <c r="P199" s="40">
        <v>0</v>
      </c>
      <c r="Q199" s="32">
        <v>0</v>
      </c>
      <c r="R199" s="41">
        <f t="shared" si="8"/>
        <v>0</v>
      </c>
    </row>
    <row r="200" spans="1:18" s="42" customFormat="1" hidden="1">
      <c r="A200" s="1" t="s">
        <v>353</v>
      </c>
      <c r="B200" s="121" t="s">
        <v>354</v>
      </c>
      <c r="C200" s="118" t="s">
        <v>20</v>
      </c>
      <c r="D200" s="40">
        <v>0</v>
      </c>
      <c r="E200" s="32">
        <v>0</v>
      </c>
      <c r="F200" s="40">
        <v>0</v>
      </c>
      <c r="G200" s="40"/>
      <c r="H200" s="40">
        <v>0</v>
      </c>
      <c r="I200" s="32">
        <v>0</v>
      </c>
      <c r="J200" s="40">
        <v>0</v>
      </c>
      <c r="K200" s="40"/>
      <c r="L200" s="40">
        <v>0</v>
      </c>
      <c r="M200" s="32">
        <v>0</v>
      </c>
      <c r="N200" s="40">
        <v>0</v>
      </c>
      <c r="O200" s="40"/>
      <c r="P200" s="40">
        <v>0</v>
      </c>
      <c r="Q200" s="32">
        <v>0</v>
      </c>
      <c r="R200" s="41">
        <f t="shared" si="8"/>
        <v>0</v>
      </c>
    </row>
    <row r="201" spans="1:18" s="42" customFormat="1" hidden="1">
      <c r="A201" s="1" t="s">
        <v>355</v>
      </c>
      <c r="B201" s="121" t="s">
        <v>356</v>
      </c>
      <c r="C201" s="118" t="s">
        <v>20</v>
      </c>
      <c r="D201" s="40">
        <v>0</v>
      </c>
      <c r="E201" s="32">
        <v>0</v>
      </c>
      <c r="F201" s="40">
        <v>0</v>
      </c>
      <c r="G201" s="40"/>
      <c r="H201" s="40">
        <v>0</v>
      </c>
      <c r="I201" s="32">
        <v>0</v>
      </c>
      <c r="J201" s="40">
        <v>0</v>
      </c>
      <c r="K201" s="40"/>
      <c r="L201" s="40">
        <v>0</v>
      </c>
      <c r="M201" s="32">
        <v>0</v>
      </c>
      <c r="N201" s="40">
        <v>0</v>
      </c>
      <c r="O201" s="40"/>
      <c r="P201" s="40">
        <v>0</v>
      </c>
      <c r="Q201" s="32">
        <v>0</v>
      </c>
      <c r="R201" s="41">
        <f t="shared" si="8"/>
        <v>0</v>
      </c>
    </row>
    <row r="202" spans="1:18" s="42" customFormat="1" hidden="1">
      <c r="A202" s="1" t="s">
        <v>357</v>
      </c>
      <c r="B202" s="121" t="s">
        <v>358</v>
      </c>
      <c r="C202" s="118" t="s">
        <v>20</v>
      </c>
      <c r="D202" s="40">
        <v>0</v>
      </c>
      <c r="E202" s="32">
        <v>0</v>
      </c>
      <c r="F202" s="40">
        <v>0</v>
      </c>
      <c r="G202" s="40"/>
      <c r="H202" s="40">
        <v>0</v>
      </c>
      <c r="I202" s="32">
        <v>0</v>
      </c>
      <c r="J202" s="40">
        <v>0</v>
      </c>
      <c r="K202" s="40"/>
      <c r="L202" s="40">
        <v>0</v>
      </c>
      <c r="M202" s="32">
        <v>0</v>
      </c>
      <c r="N202" s="40">
        <v>0</v>
      </c>
      <c r="O202" s="40"/>
      <c r="P202" s="40">
        <v>0</v>
      </c>
      <c r="Q202" s="32">
        <v>0</v>
      </c>
      <c r="R202" s="41">
        <f t="shared" si="8"/>
        <v>0</v>
      </c>
    </row>
    <row r="203" spans="1:18" s="42" customFormat="1" hidden="1">
      <c r="A203" s="1" t="s">
        <v>359</v>
      </c>
      <c r="B203" s="121" t="s">
        <v>360</v>
      </c>
      <c r="C203" s="118" t="s">
        <v>20</v>
      </c>
      <c r="D203" s="40">
        <v>0</v>
      </c>
      <c r="E203" s="32">
        <v>0</v>
      </c>
      <c r="F203" s="40">
        <v>0</v>
      </c>
      <c r="G203" s="40"/>
      <c r="H203" s="40">
        <v>0</v>
      </c>
      <c r="I203" s="32">
        <v>0</v>
      </c>
      <c r="J203" s="40">
        <v>0</v>
      </c>
      <c r="K203" s="40"/>
      <c r="L203" s="40">
        <v>0</v>
      </c>
      <c r="M203" s="32">
        <v>0</v>
      </c>
      <c r="N203" s="40">
        <v>0</v>
      </c>
      <c r="O203" s="40"/>
      <c r="P203" s="40">
        <v>0</v>
      </c>
      <c r="Q203" s="32">
        <v>0</v>
      </c>
      <c r="R203" s="41">
        <f t="shared" si="8"/>
        <v>0</v>
      </c>
    </row>
    <row r="204" spans="1:18" s="42" customFormat="1" hidden="1">
      <c r="A204" s="1" t="s">
        <v>361</v>
      </c>
      <c r="B204" s="121" t="s">
        <v>362</v>
      </c>
      <c r="C204" s="118" t="s">
        <v>20</v>
      </c>
      <c r="D204" s="40">
        <v>0</v>
      </c>
      <c r="E204" s="32">
        <v>0</v>
      </c>
      <c r="F204" s="40">
        <v>0</v>
      </c>
      <c r="G204" s="40"/>
      <c r="H204" s="40">
        <v>0</v>
      </c>
      <c r="I204" s="32">
        <v>0</v>
      </c>
      <c r="J204" s="40">
        <v>0</v>
      </c>
      <c r="K204" s="40"/>
      <c r="L204" s="40">
        <v>0</v>
      </c>
      <c r="M204" s="32">
        <v>0</v>
      </c>
      <c r="N204" s="40">
        <v>0</v>
      </c>
      <c r="O204" s="40"/>
      <c r="P204" s="40">
        <v>0</v>
      </c>
      <c r="Q204" s="32">
        <v>0</v>
      </c>
      <c r="R204" s="41">
        <f t="shared" si="8"/>
        <v>0</v>
      </c>
    </row>
    <row r="205" spans="1:18" s="42" customFormat="1" hidden="1">
      <c r="A205" s="1" t="s">
        <v>363</v>
      </c>
      <c r="B205" s="121" t="s">
        <v>364</v>
      </c>
      <c r="C205" s="118" t="s">
        <v>20</v>
      </c>
      <c r="D205" s="40">
        <v>0</v>
      </c>
      <c r="E205" s="32">
        <v>0</v>
      </c>
      <c r="F205" s="40">
        <v>0</v>
      </c>
      <c r="G205" s="40"/>
      <c r="H205" s="40">
        <v>0</v>
      </c>
      <c r="I205" s="32">
        <v>0</v>
      </c>
      <c r="J205" s="40">
        <v>0</v>
      </c>
      <c r="K205" s="40"/>
      <c r="L205" s="40">
        <v>0</v>
      </c>
      <c r="M205" s="32">
        <v>0</v>
      </c>
      <c r="N205" s="40">
        <v>0</v>
      </c>
      <c r="O205" s="40"/>
      <c r="P205" s="40">
        <v>0</v>
      </c>
      <c r="Q205" s="32">
        <v>0</v>
      </c>
      <c r="R205" s="41">
        <f t="shared" si="8"/>
        <v>0</v>
      </c>
    </row>
    <row r="206" spans="1:18" s="42" customFormat="1" hidden="1">
      <c r="A206" s="1" t="s">
        <v>365</v>
      </c>
      <c r="B206" s="121" t="s">
        <v>366</v>
      </c>
      <c r="C206" s="118" t="s">
        <v>20</v>
      </c>
      <c r="D206" s="40">
        <v>0</v>
      </c>
      <c r="E206" s="32">
        <v>0</v>
      </c>
      <c r="F206" s="40">
        <v>0</v>
      </c>
      <c r="G206" s="40"/>
      <c r="H206" s="40">
        <v>0</v>
      </c>
      <c r="I206" s="32">
        <v>0</v>
      </c>
      <c r="J206" s="40">
        <v>0</v>
      </c>
      <c r="K206" s="40"/>
      <c r="L206" s="40">
        <v>0</v>
      </c>
      <c r="M206" s="32">
        <v>0</v>
      </c>
      <c r="N206" s="40">
        <v>0</v>
      </c>
      <c r="O206" s="40"/>
      <c r="P206" s="40">
        <v>0</v>
      </c>
      <c r="Q206" s="32">
        <v>0</v>
      </c>
      <c r="R206" s="41">
        <f t="shared" si="8"/>
        <v>0</v>
      </c>
    </row>
    <row r="207" spans="1:18" s="42" customFormat="1" hidden="1">
      <c r="A207" s="1" t="s">
        <v>367</v>
      </c>
      <c r="B207" s="122" t="s">
        <v>368</v>
      </c>
      <c r="C207" s="118" t="s">
        <v>20</v>
      </c>
      <c r="D207" s="40">
        <v>0</v>
      </c>
      <c r="E207" s="32">
        <v>0</v>
      </c>
      <c r="F207" s="40">
        <v>0</v>
      </c>
      <c r="G207" s="40"/>
      <c r="H207" s="40">
        <v>0</v>
      </c>
      <c r="I207" s="32">
        <v>0</v>
      </c>
      <c r="J207" s="40">
        <v>0</v>
      </c>
      <c r="K207" s="40"/>
      <c r="L207" s="40">
        <v>327.57</v>
      </c>
      <c r="M207" s="32">
        <v>0</v>
      </c>
      <c r="N207" s="40">
        <v>399.63</v>
      </c>
      <c r="O207" s="40"/>
      <c r="P207" s="40">
        <v>0</v>
      </c>
      <c r="Q207" s="32">
        <v>0</v>
      </c>
      <c r="R207" s="41">
        <f t="shared" si="8"/>
        <v>0</v>
      </c>
    </row>
    <row r="208" spans="1:18" s="42" customFormat="1" hidden="1">
      <c r="A208" s="1" t="s">
        <v>369</v>
      </c>
      <c r="B208" s="122" t="s">
        <v>370</v>
      </c>
      <c r="C208" s="118" t="s">
        <v>20</v>
      </c>
      <c r="D208" s="40">
        <v>0</v>
      </c>
      <c r="E208" s="32">
        <v>0</v>
      </c>
      <c r="F208" s="40">
        <v>0</v>
      </c>
      <c r="G208" s="40"/>
      <c r="H208" s="40">
        <v>0</v>
      </c>
      <c r="I208" s="32">
        <v>0</v>
      </c>
      <c r="J208" s="40">
        <v>0</v>
      </c>
      <c r="K208" s="40"/>
      <c r="L208" s="40">
        <v>0</v>
      </c>
      <c r="M208" s="32">
        <v>0</v>
      </c>
      <c r="N208" s="40">
        <v>0</v>
      </c>
      <c r="O208" s="40"/>
      <c r="P208" s="40">
        <v>0</v>
      </c>
      <c r="Q208" s="32">
        <v>0</v>
      </c>
      <c r="R208" s="41">
        <f t="shared" si="8"/>
        <v>0</v>
      </c>
    </row>
    <row r="209" spans="1:18" s="42" customFormat="1" hidden="1">
      <c r="A209" s="1" t="s">
        <v>371</v>
      </c>
      <c r="B209" s="122" t="s">
        <v>372</v>
      </c>
      <c r="C209" s="118" t="s">
        <v>20</v>
      </c>
      <c r="D209" s="40">
        <v>0</v>
      </c>
      <c r="E209" s="32">
        <v>0</v>
      </c>
      <c r="F209" s="40">
        <v>0</v>
      </c>
      <c r="G209" s="40"/>
      <c r="H209" s="40">
        <v>0</v>
      </c>
      <c r="I209" s="32">
        <v>0</v>
      </c>
      <c r="J209" s="40">
        <v>0</v>
      </c>
      <c r="K209" s="40"/>
      <c r="L209" s="40">
        <v>218.38</v>
      </c>
      <c r="M209" s="32">
        <v>0</v>
      </c>
      <c r="N209" s="40">
        <v>266.42</v>
      </c>
      <c r="O209" s="40"/>
      <c r="P209" s="40">
        <v>0</v>
      </c>
      <c r="Q209" s="32">
        <v>0</v>
      </c>
      <c r="R209" s="41">
        <f t="shared" si="8"/>
        <v>0</v>
      </c>
    </row>
    <row r="210" spans="1:18" s="42" customFormat="1" hidden="1">
      <c r="A210" s="1" t="s">
        <v>373</v>
      </c>
      <c r="B210" s="122" t="s">
        <v>374</v>
      </c>
      <c r="C210" s="118" t="s">
        <v>20</v>
      </c>
      <c r="D210" s="40">
        <v>0</v>
      </c>
      <c r="E210" s="32">
        <v>0</v>
      </c>
      <c r="F210" s="40">
        <v>0</v>
      </c>
      <c r="G210" s="40"/>
      <c r="H210" s="40">
        <v>0</v>
      </c>
      <c r="I210" s="32">
        <v>0</v>
      </c>
      <c r="J210" s="40">
        <v>0</v>
      </c>
      <c r="K210" s="40"/>
      <c r="L210" s="40">
        <v>0</v>
      </c>
      <c r="M210" s="32">
        <v>0</v>
      </c>
      <c r="N210" s="40">
        <v>0</v>
      </c>
      <c r="O210" s="40"/>
      <c r="P210" s="40">
        <v>0</v>
      </c>
      <c r="Q210" s="32">
        <v>0</v>
      </c>
      <c r="R210" s="41">
        <f t="shared" si="8"/>
        <v>0</v>
      </c>
    </row>
    <row r="211" spans="1:18" s="42" customFormat="1" hidden="1">
      <c r="A211" s="1" t="s">
        <v>375</v>
      </c>
      <c r="B211" s="122" t="s">
        <v>376</v>
      </c>
      <c r="C211" s="118" t="s">
        <v>20</v>
      </c>
      <c r="D211" s="40">
        <v>0</v>
      </c>
      <c r="E211" s="32">
        <v>0</v>
      </c>
      <c r="F211" s="40">
        <v>0</v>
      </c>
      <c r="G211" s="40"/>
      <c r="H211" s="40">
        <v>0</v>
      </c>
      <c r="I211" s="32">
        <v>0</v>
      </c>
      <c r="J211" s="40">
        <v>0</v>
      </c>
      <c r="K211" s="40"/>
      <c r="L211" s="40">
        <v>0</v>
      </c>
      <c r="M211" s="32">
        <v>0</v>
      </c>
      <c r="N211" s="40">
        <v>0</v>
      </c>
      <c r="O211" s="40"/>
      <c r="P211" s="40">
        <v>0</v>
      </c>
      <c r="Q211" s="32">
        <v>0</v>
      </c>
      <c r="R211" s="41">
        <f t="shared" si="8"/>
        <v>0</v>
      </c>
    </row>
    <row r="212" spans="1:18" s="42" customFormat="1" hidden="1">
      <c r="A212" s="1" t="s">
        <v>377</v>
      </c>
      <c r="B212" s="122" t="s">
        <v>378</v>
      </c>
      <c r="C212" s="118" t="s">
        <v>20</v>
      </c>
      <c r="D212" s="40">
        <v>36440.050000000003</v>
      </c>
      <c r="E212" s="32">
        <v>0</v>
      </c>
      <c r="F212" s="40">
        <v>44456.86</v>
      </c>
      <c r="G212" s="40"/>
      <c r="H212" s="40">
        <v>0</v>
      </c>
      <c r="I212" s="32">
        <v>0</v>
      </c>
      <c r="J212" s="40">
        <v>0</v>
      </c>
      <c r="K212" s="40"/>
      <c r="L212" s="40">
        <v>36112.480000000003</v>
      </c>
      <c r="M212" s="32">
        <v>0</v>
      </c>
      <c r="N212" s="40">
        <v>44057.23</v>
      </c>
      <c r="O212" s="40"/>
      <c r="P212" s="40">
        <v>0</v>
      </c>
      <c r="Q212" s="32">
        <v>0</v>
      </c>
      <c r="R212" s="41">
        <f t="shared" si="8"/>
        <v>0</v>
      </c>
    </row>
    <row r="213" spans="1:18" s="42" customFormat="1" hidden="1">
      <c r="A213" s="1" t="s">
        <v>379</v>
      </c>
      <c r="B213" s="122" t="s">
        <v>380</v>
      </c>
      <c r="C213" s="118" t="s">
        <v>20</v>
      </c>
      <c r="D213" s="40">
        <v>0</v>
      </c>
      <c r="E213" s="32">
        <v>0</v>
      </c>
      <c r="F213" s="40">
        <v>0</v>
      </c>
      <c r="G213" s="40"/>
      <c r="H213" s="40">
        <v>0</v>
      </c>
      <c r="I213" s="32">
        <v>0</v>
      </c>
      <c r="J213" s="40">
        <v>0</v>
      </c>
      <c r="K213" s="40"/>
      <c r="L213" s="40">
        <v>0</v>
      </c>
      <c r="M213" s="32">
        <v>0</v>
      </c>
      <c r="N213" s="40">
        <v>0</v>
      </c>
      <c r="O213" s="40"/>
      <c r="P213" s="40">
        <v>0</v>
      </c>
      <c r="Q213" s="32">
        <v>0</v>
      </c>
      <c r="R213" s="41">
        <f t="shared" si="8"/>
        <v>0</v>
      </c>
    </row>
    <row r="214" spans="1:18" s="42" customFormat="1" hidden="1">
      <c r="A214" s="1" t="s">
        <v>381</v>
      </c>
      <c r="B214" s="122" t="s">
        <v>382</v>
      </c>
      <c r="C214" s="118" t="s">
        <v>20</v>
      </c>
      <c r="D214" s="40">
        <v>0</v>
      </c>
      <c r="E214" s="32">
        <v>0</v>
      </c>
      <c r="F214" s="40">
        <v>0</v>
      </c>
      <c r="G214" s="40"/>
      <c r="H214" s="40">
        <v>0</v>
      </c>
      <c r="I214" s="32">
        <v>0</v>
      </c>
      <c r="J214" s="40">
        <v>0</v>
      </c>
      <c r="K214" s="40"/>
      <c r="L214" s="40">
        <v>0</v>
      </c>
      <c r="M214" s="32">
        <v>0</v>
      </c>
      <c r="N214" s="40">
        <v>0</v>
      </c>
      <c r="O214" s="40"/>
      <c r="P214" s="40">
        <v>0</v>
      </c>
      <c r="Q214" s="32">
        <v>0</v>
      </c>
      <c r="R214" s="41">
        <f t="shared" si="8"/>
        <v>0</v>
      </c>
    </row>
    <row r="215" spans="1:18" s="42" customFormat="1" hidden="1">
      <c r="A215" s="1" t="s">
        <v>383</v>
      </c>
      <c r="B215" s="122" t="s">
        <v>384</v>
      </c>
      <c r="C215" s="118" t="s">
        <v>20</v>
      </c>
      <c r="D215" s="40">
        <v>0</v>
      </c>
      <c r="E215" s="32">
        <v>0</v>
      </c>
      <c r="F215" s="40">
        <v>0</v>
      </c>
      <c r="G215" s="40"/>
      <c r="H215" s="40">
        <v>0</v>
      </c>
      <c r="I215" s="32">
        <v>0</v>
      </c>
      <c r="J215" s="40">
        <v>0</v>
      </c>
      <c r="K215" s="40"/>
      <c r="L215" s="40">
        <v>0</v>
      </c>
      <c r="M215" s="32">
        <v>0</v>
      </c>
      <c r="N215" s="40">
        <v>0</v>
      </c>
      <c r="O215" s="40"/>
      <c r="P215" s="40">
        <v>0</v>
      </c>
      <c r="Q215" s="32">
        <v>0</v>
      </c>
      <c r="R215" s="41">
        <f t="shared" si="8"/>
        <v>0</v>
      </c>
    </row>
    <row r="216" spans="1:18" s="42" customFormat="1" hidden="1">
      <c r="A216" s="1" t="s">
        <v>385</v>
      </c>
      <c r="B216" s="123" t="s">
        <v>386</v>
      </c>
      <c r="C216" s="118" t="s">
        <v>20</v>
      </c>
      <c r="D216" s="40">
        <v>0</v>
      </c>
      <c r="E216" s="32">
        <v>0</v>
      </c>
      <c r="F216" s="40">
        <v>0</v>
      </c>
      <c r="G216" s="40"/>
      <c r="H216" s="40">
        <v>0</v>
      </c>
      <c r="I216" s="32">
        <v>0</v>
      </c>
      <c r="J216" s="40">
        <v>0</v>
      </c>
      <c r="K216" s="40"/>
      <c r="L216" s="40">
        <v>0</v>
      </c>
      <c r="M216" s="32">
        <v>0</v>
      </c>
      <c r="N216" s="40">
        <v>0</v>
      </c>
      <c r="O216" s="40"/>
      <c r="P216" s="40">
        <v>0</v>
      </c>
      <c r="Q216" s="32">
        <v>0</v>
      </c>
      <c r="R216" s="41">
        <f t="shared" si="8"/>
        <v>0</v>
      </c>
    </row>
    <row r="217" spans="1:18" s="42" customFormat="1" hidden="1">
      <c r="A217" s="1" t="s">
        <v>387</v>
      </c>
      <c r="B217" s="124" t="s">
        <v>388</v>
      </c>
      <c r="C217" s="118" t="s">
        <v>20</v>
      </c>
      <c r="D217" s="40">
        <v>0</v>
      </c>
      <c r="E217" s="32">
        <v>0</v>
      </c>
      <c r="F217" s="40">
        <v>0</v>
      </c>
      <c r="G217" s="40"/>
      <c r="H217" s="40">
        <v>0</v>
      </c>
      <c r="I217" s="32">
        <v>0</v>
      </c>
      <c r="J217" s="40">
        <v>0</v>
      </c>
      <c r="K217" s="40"/>
      <c r="L217" s="40">
        <v>0</v>
      </c>
      <c r="M217" s="32">
        <v>0</v>
      </c>
      <c r="N217" s="40">
        <v>0</v>
      </c>
      <c r="O217" s="40"/>
      <c r="P217" s="40">
        <v>0</v>
      </c>
      <c r="Q217" s="32">
        <v>0</v>
      </c>
      <c r="R217" s="41">
        <f t="shared" si="8"/>
        <v>0</v>
      </c>
    </row>
    <row r="218" spans="1:18">
      <c r="B218" s="75" t="s">
        <v>389</v>
      </c>
      <c r="C218" s="51" t="s">
        <v>20</v>
      </c>
      <c r="D218" s="36">
        <f>SUM(D196:D217)</f>
        <v>44972.210000000006</v>
      </c>
      <c r="E218" s="32">
        <v>0</v>
      </c>
      <c r="F218" s="36">
        <f>SUM(F196:F217)</f>
        <v>54866.1</v>
      </c>
      <c r="G218" s="36"/>
      <c r="H218" s="36">
        <f>SUM(H196:H217)</f>
        <v>41806.589999999997</v>
      </c>
      <c r="I218" s="32">
        <v>0</v>
      </c>
      <c r="J218" s="36">
        <f>SUM(J196:J217)</f>
        <v>51004.04</v>
      </c>
      <c r="K218" s="36"/>
      <c r="L218" s="36">
        <f>SUM(L196:L217)</f>
        <v>45190.590000000004</v>
      </c>
      <c r="M218" s="32">
        <v>0</v>
      </c>
      <c r="N218" s="36">
        <f>SUM(N196:N217)</f>
        <v>55132.520000000004</v>
      </c>
      <c r="O218" s="36"/>
      <c r="P218" s="36">
        <f>SUM(P197:P217)</f>
        <v>0</v>
      </c>
      <c r="Q218" s="32">
        <v>0</v>
      </c>
      <c r="R218" s="37">
        <f t="shared" si="8"/>
        <v>0</v>
      </c>
    </row>
    <row r="219" spans="1:18">
      <c r="A219" s="1" t="s">
        <v>390</v>
      </c>
      <c r="B219" s="75" t="s">
        <v>391</v>
      </c>
      <c r="C219" s="51" t="s">
        <v>20</v>
      </c>
      <c r="D219" s="36">
        <v>0</v>
      </c>
      <c r="E219" s="32">
        <v>0</v>
      </c>
      <c r="F219" s="36">
        <v>0</v>
      </c>
      <c r="G219" s="36"/>
      <c r="H219" s="36">
        <v>0</v>
      </c>
      <c r="I219" s="32">
        <v>0</v>
      </c>
      <c r="J219" s="36">
        <v>0</v>
      </c>
      <c r="K219" s="36"/>
      <c r="L219" s="36">
        <v>0</v>
      </c>
      <c r="M219" s="32">
        <v>0</v>
      </c>
      <c r="N219" s="36">
        <v>0</v>
      </c>
      <c r="O219" s="36"/>
      <c r="P219" s="36">
        <f>SUM(P197:P217)</f>
        <v>0</v>
      </c>
      <c r="Q219" s="32">
        <v>0</v>
      </c>
      <c r="R219" s="37">
        <f t="shared" si="8"/>
        <v>0</v>
      </c>
    </row>
    <row r="220" spans="1:18">
      <c r="B220" s="125" t="s">
        <v>392</v>
      </c>
      <c r="C220" s="126" t="s">
        <v>20</v>
      </c>
      <c r="D220" s="86">
        <f>SUM(D218:D219)</f>
        <v>44972.210000000006</v>
      </c>
      <c r="E220" s="87">
        <v>0</v>
      </c>
      <c r="F220" s="86">
        <f>SUM(F218:F219)</f>
        <v>54866.1</v>
      </c>
      <c r="G220" s="86"/>
      <c r="H220" s="86">
        <f>SUM(H218:H219)</f>
        <v>41806.589999999997</v>
      </c>
      <c r="I220" s="87">
        <v>0</v>
      </c>
      <c r="J220" s="86">
        <f>SUM(J218:J219)</f>
        <v>51004.04</v>
      </c>
      <c r="K220" s="86"/>
      <c r="L220" s="86">
        <f>SUM(L218:L219)</f>
        <v>45190.590000000004</v>
      </c>
      <c r="M220" s="87">
        <v>0</v>
      </c>
      <c r="N220" s="86">
        <f>SUM(N218:N219)</f>
        <v>55132.520000000004</v>
      </c>
      <c r="O220" s="86"/>
      <c r="P220" s="86">
        <f>SUM(P198:P218)</f>
        <v>0</v>
      </c>
      <c r="Q220" s="87">
        <v>0</v>
      </c>
      <c r="R220" s="88">
        <f t="shared" si="8"/>
        <v>0</v>
      </c>
    </row>
    <row r="221" spans="1:18">
      <c r="A221" s="1" t="s">
        <v>393</v>
      </c>
      <c r="B221" s="69" t="s">
        <v>394</v>
      </c>
      <c r="C221" s="21" t="s">
        <v>20</v>
      </c>
      <c r="D221" s="36">
        <v>0</v>
      </c>
      <c r="E221" s="32">
        <v>0</v>
      </c>
      <c r="F221" s="36">
        <v>0</v>
      </c>
      <c r="G221" s="36"/>
      <c r="H221" s="36">
        <v>0</v>
      </c>
      <c r="I221" s="32">
        <v>0</v>
      </c>
      <c r="J221" s="36">
        <v>0</v>
      </c>
      <c r="K221" s="36"/>
      <c r="L221" s="36">
        <v>0</v>
      </c>
      <c r="M221" s="32">
        <v>0</v>
      </c>
      <c r="N221" s="36">
        <v>0</v>
      </c>
      <c r="O221" s="36"/>
      <c r="P221" s="36">
        <v>0</v>
      </c>
      <c r="Q221" s="32">
        <v>0</v>
      </c>
      <c r="R221" s="37">
        <f t="shared" si="8"/>
        <v>0</v>
      </c>
    </row>
    <row r="222" spans="1:18">
      <c r="A222" s="1" t="s">
        <v>395</v>
      </c>
      <c r="B222" s="69" t="s">
        <v>396</v>
      </c>
      <c r="C222" s="21" t="s">
        <v>20</v>
      </c>
      <c r="D222" s="36">
        <v>0</v>
      </c>
      <c r="E222" s="32">
        <v>0</v>
      </c>
      <c r="F222" s="36">
        <v>0</v>
      </c>
      <c r="G222" s="36"/>
      <c r="H222" s="36">
        <v>0</v>
      </c>
      <c r="I222" s="32">
        <v>0</v>
      </c>
      <c r="J222" s="36">
        <v>0</v>
      </c>
      <c r="K222" s="36"/>
      <c r="L222" s="36">
        <v>0</v>
      </c>
      <c r="M222" s="32">
        <v>0</v>
      </c>
      <c r="N222" s="36">
        <v>0</v>
      </c>
      <c r="O222" s="36"/>
      <c r="P222" s="36">
        <v>0</v>
      </c>
      <c r="Q222" s="32">
        <v>0</v>
      </c>
      <c r="R222" s="37">
        <f t="shared" si="8"/>
        <v>0</v>
      </c>
    </row>
    <row r="223" spans="1:18">
      <c r="A223" s="1" t="s">
        <v>397</v>
      </c>
      <c r="B223" s="74" t="s">
        <v>398</v>
      </c>
      <c r="C223" s="21" t="s">
        <v>20</v>
      </c>
      <c r="D223" s="36">
        <v>11859.63</v>
      </c>
      <c r="E223" s="32">
        <v>0</v>
      </c>
      <c r="F223" s="36">
        <v>11859.63</v>
      </c>
      <c r="G223" s="36"/>
      <c r="H223" s="36">
        <v>0</v>
      </c>
      <c r="I223" s="32">
        <v>0</v>
      </c>
      <c r="J223" s="36">
        <v>0</v>
      </c>
      <c r="K223" s="36"/>
      <c r="L223" s="36">
        <v>9954.1299999999992</v>
      </c>
      <c r="M223" s="32">
        <v>0</v>
      </c>
      <c r="N223" s="36">
        <v>9954.1299999999992</v>
      </c>
      <c r="O223" s="36"/>
      <c r="P223" s="36">
        <v>0</v>
      </c>
      <c r="Q223" s="32">
        <v>0</v>
      </c>
      <c r="R223" s="37">
        <f t="shared" si="8"/>
        <v>0</v>
      </c>
    </row>
    <row r="224" spans="1:18">
      <c r="A224" s="1" t="s">
        <v>399</v>
      </c>
      <c r="B224" s="74" t="s">
        <v>400</v>
      </c>
      <c r="C224" s="21" t="s">
        <v>20</v>
      </c>
      <c r="D224" s="36">
        <v>0</v>
      </c>
      <c r="E224" s="32">
        <v>0</v>
      </c>
      <c r="F224" s="36">
        <v>0</v>
      </c>
      <c r="G224" s="36"/>
      <c r="H224" s="36">
        <v>0</v>
      </c>
      <c r="I224" s="32">
        <v>0</v>
      </c>
      <c r="J224" s="36">
        <v>0</v>
      </c>
      <c r="K224" s="36"/>
      <c r="L224" s="36">
        <v>0</v>
      </c>
      <c r="M224" s="32">
        <v>0</v>
      </c>
      <c r="N224" s="36">
        <v>0</v>
      </c>
      <c r="O224" s="36"/>
      <c r="P224" s="36">
        <v>0</v>
      </c>
      <c r="Q224" s="32">
        <v>0</v>
      </c>
      <c r="R224" s="37">
        <f t="shared" si="8"/>
        <v>0</v>
      </c>
    </row>
    <row r="225" spans="1:18">
      <c r="A225" s="1" t="s">
        <v>401</v>
      </c>
      <c r="B225" s="103" t="s">
        <v>402</v>
      </c>
      <c r="C225" s="21" t="s">
        <v>20</v>
      </c>
      <c r="D225" s="36">
        <v>486.75</v>
      </c>
      <c r="E225" s="32">
        <v>0</v>
      </c>
      <c r="F225" s="36">
        <v>506.22</v>
      </c>
      <c r="G225" s="36"/>
      <c r="H225" s="36">
        <v>388.29</v>
      </c>
      <c r="I225" s="32">
        <v>0</v>
      </c>
      <c r="J225" s="36">
        <v>403.82</v>
      </c>
      <c r="K225" s="36"/>
      <c r="L225" s="36">
        <v>611.46</v>
      </c>
      <c r="M225" s="32">
        <v>0</v>
      </c>
      <c r="N225" s="36">
        <v>635.91</v>
      </c>
      <c r="O225" s="36"/>
      <c r="P225" s="36">
        <v>0</v>
      </c>
      <c r="Q225" s="32">
        <v>0</v>
      </c>
      <c r="R225" s="37">
        <f t="shared" si="8"/>
        <v>0</v>
      </c>
    </row>
    <row r="226" spans="1:18">
      <c r="A226" s="1" t="s">
        <v>403</v>
      </c>
      <c r="B226" s="64" t="s">
        <v>404</v>
      </c>
      <c r="C226" s="51" t="s">
        <v>20</v>
      </c>
      <c r="D226" s="36">
        <v>0</v>
      </c>
      <c r="E226" s="32">
        <v>0</v>
      </c>
      <c r="F226" s="36">
        <v>0</v>
      </c>
      <c r="G226" s="36"/>
      <c r="H226" s="36">
        <v>0</v>
      </c>
      <c r="I226" s="32">
        <v>0</v>
      </c>
      <c r="J226" s="36">
        <v>0</v>
      </c>
      <c r="K226" s="36"/>
      <c r="L226" s="36">
        <v>0</v>
      </c>
      <c r="M226" s="32">
        <v>0</v>
      </c>
      <c r="N226" s="36">
        <v>0</v>
      </c>
      <c r="O226" s="36"/>
      <c r="P226" s="36">
        <v>0</v>
      </c>
      <c r="Q226" s="32">
        <v>0</v>
      </c>
      <c r="R226" s="37">
        <f t="shared" si="8"/>
        <v>0</v>
      </c>
    </row>
    <row r="227" spans="1:18">
      <c r="A227" s="1" t="s">
        <v>405</v>
      </c>
      <c r="B227" s="74" t="s">
        <v>406</v>
      </c>
      <c r="C227" s="21" t="s">
        <v>20</v>
      </c>
      <c r="D227" s="36">
        <v>110.05</v>
      </c>
      <c r="E227" s="32">
        <v>0</v>
      </c>
      <c r="F227" s="36">
        <v>110.05</v>
      </c>
      <c r="G227" s="36"/>
      <c r="H227" s="36">
        <v>66.819999999999993</v>
      </c>
      <c r="I227" s="32">
        <v>0</v>
      </c>
      <c r="J227" s="36">
        <v>69.010000000000005</v>
      </c>
      <c r="K227" s="36"/>
      <c r="L227" s="36">
        <v>109.19</v>
      </c>
      <c r="M227" s="32">
        <v>0</v>
      </c>
      <c r="N227" s="36">
        <v>109.19</v>
      </c>
      <c r="O227" s="36"/>
      <c r="P227" s="36">
        <v>0</v>
      </c>
      <c r="Q227" s="32">
        <v>0</v>
      </c>
      <c r="R227" s="37">
        <f t="shared" si="8"/>
        <v>0</v>
      </c>
    </row>
    <row r="228" spans="1:18">
      <c r="A228" s="1" t="s">
        <v>407</v>
      </c>
      <c r="B228" s="74" t="s">
        <v>408</v>
      </c>
      <c r="C228" s="21" t="s">
        <v>20</v>
      </c>
      <c r="D228" s="36">
        <v>924.4</v>
      </c>
      <c r="E228" s="32">
        <v>0</v>
      </c>
      <c r="F228" s="36">
        <v>1127.76</v>
      </c>
      <c r="G228" s="36"/>
      <c r="H228" s="36">
        <v>0</v>
      </c>
      <c r="I228" s="32">
        <v>0</v>
      </c>
      <c r="J228" s="36">
        <v>0</v>
      </c>
      <c r="K228" s="36"/>
      <c r="L228" s="36">
        <v>917.18</v>
      </c>
      <c r="M228" s="32">
        <v>0</v>
      </c>
      <c r="N228" s="36">
        <v>1118.96</v>
      </c>
      <c r="O228" s="36"/>
      <c r="P228" s="36">
        <v>0</v>
      </c>
      <c r="Q228" s="32">
        <v>0</v>
      </c>
      <c r="R228" s="37">
        <f t="shared" si="8"/>
        <v>0</v>
      </c>
    </row>
    <row r="229" spans="1:18">
      <c r="A229" s="1" t="s">
        <v>409</v>
      </c>
      <c r="B229" s="74" t="s">
        <v>410</v>
      </c>
      <c r="C229" s="21" t="s">
        <v>20</v>
      </c>
      <c r="D229" s="36">
        <v>0</v>
      </c>
      <c r="E229" s="32">
        <v>0</v>
      </c>
      <c r="F229" s="36">
        <v>0</v>
      </c>
      <c r="G229" s="36"/>
      <c r="H229" s="36">
        <v>0</v>
      </c>
      <c r="I229" s="32">
        <v>0</v>
      </c>
      <c r="J229" s="36">
        <v>0</v>
      </c>
      <c r="K229" s="36"/>
      <c r="L229" s="36">
        <v>0</v>
      </c>
      <c r="M229" s="32">
        <v>0</v>
      </c>
      <c r="N229" s="36">
        <v>0</v>
      </c>
      <c r="O229" s="36"/>
      <c r="P229" s="36">
        <v>0</v>
      </c>
      <c r="Q229" s="32">
        <v>0</v>
      </c>
      <c r="R229" s="37">
        <f t="shared" si="8"/>
        <v>0</v>
      </c>
    </row>
    <row r="230" spans="1:18">
      <c r="A230" s="1" t="s">
        <v>411</v>
      </c>
      <c r="B230" s="74" t="s">
        <v>412</v>
      </c>
      <c r="C230" s="21" t="s">
        <v>20</v>
      </c>
      <c r="D230" s="36">
        <v>330.14</v>
      </c>
      <c r="E230" s="32">
        <v>0</v>
      </c>
      <c r="F230" s="36">
        <v>330.14</v>
      </c>
      <c r="G230" s="36"/>
      <c r="H230" s="36">
        <v>0</v>
      </c>
      <c r="I230" s="32">
        <v>0</v>
      </c>
      <c r="J230" s="36">
        <v>0</v>
      </c>
      <c r="K230" s="36"/>
      <c r="L230" s="36">
        <v>327.57</v>
      </c>
      <c r="M230" s="32">
        <v>0</v>
      </c>
      <c r="N230" s="36">
        <v>327.57</v>
      </c>
      <c r="O230" s="36"/>
      <c r="P230" s="36">
        <v>0</v>
      </c>
      <c r="Q230" s="32">
        <v>0</v>
      </c>
      <c r="R230" s="37">
        <f t="shared" si="8"/>
        <v>0</v>
      </c>
    </row>
    <row r="231" spans="1:18">
      <c r="A231" s="1" t="s">
        <v>413</v>
      </c>
      <c r="B231" s="74" t="s">
        <v>414</v>
      </c>
      <c r="C231" s="21" t="s">
        <v>20</v>
      </c>
      <c r="D231" s="36">
        <v>125.93</v>
      </c>
      <c r="E231" s="32">
        <v>0</v>
      </c>
      <c r="F231" s="36">
        <v>153.63</v>
      </c>
      <c r="G231" s="36"/>
      <c r="H231" s="36">
        <v>157.63999999999999</v>
      </c>
      <c r="I231" s="32">
        <v>0</v>
      </c>
      <c r="J231" s="36">
        <v>191.27</v>
      </c>
      <c r="K231" s="36"/>
      <c r="L231" s="36">
        <v>178.8</v>
      </c>
      <c r="M231" s="32">
        <v>0</v>
      </c>
      <c r="N231" s="36">
        <v>218.14</v>
      </c>
      <c r="O231" s="36"/>
      <c r="P231" s="36">
        <v>0</v>
      </c>
      <c r="Q231" s="32">
        <v>0</v>
      </c>
      <c r="R231" s="37">
        <f t="shared" si="8"/>
        <v>0</v>
      </c>
    </row>
    <row r="232" spans="1:18">
      <c r="A232" s="1" t="s">
        <v>415</v>
      </c>
      <c r="B232" s="74" t="s">
        <v>416</v>
      </c>
      <c r="C232" s="21" t="s">
        <v>20</v>
      </c>
      <c r="D232" s="36">
        <v>0</v>
      </c>
      <c r="E232" s="32">
        <v>0</v>
      </c>
      <c r="F232" s="36">
        <v>0</v>
      </c>
      <c r="G232" s="36"/>
      <c r="H232" s="36">
        <v>0</v>
      </c>
      <c r="I232" s="32">
        <v>0</v>
      </c>
      <c r="J232" s="36">
        <v>0</v>
      </c>
      <c r="K232" s="36"/>
      <c r="L232" s="36">
        <v>21.84</v>
      </c>
      <c r="M232" s="32">
        <v>0</v>
      </c>
      <c r="N232" s="36">
        <v>21.84</v>
      </c>
      <c r="O232" s="36"/>
      <c r="P232" s="36">
        <v>0</v>
      </c>
      <c r="Q232" s="32">
        <v>0</v>
      </c>
      <c r="R232" s="37">
        <f t="shared" si="8"/>
        <v>0</v>
      </c>
    </row>
    <row r="233" spans="1:18">
      <c r="A233" s="1" t="s">
        <v>417</v>
      </c>
      <c r="B233" s="74" t="s">
        <v>418</v>
      </c>
      <c r="C233" s="21" t="s">
        <v>20</v>
      </c>
      <c r="D233" s="36">
        <v>2156.92</v>
      </c>
      <c r="E233" s="32">
        <v>0</v>
      </c>
      <c r="F233" s="36">
        <v>2631.45</v>
      </c>
      <c r="G233" s="36"/>
      <c r="H233" s="36">
        <v>0</v>
      </c>
      <c r="I233" s="32">
        <v>0</v>
      </c>
      <c r="J233" s="36">
        <v>0</v>
      </c>
      <c r="K233" s="36"/>
      <c r="L233" s="36">
        <v>2292.96</v>
      </c>
      <c r="M233" s="32">
        <v>0</v>
      </c>
      <c r="N233" s="36">
        <v>2797.41</v>
      </c>
      <c r="O233" s="36"/>
      <c r="P233" s="36">
        <v>0</v>
      </c>
      <c r="Q233" s="32">
        <v>0</v>
      </c>
      <c r="R233" s="37">
        <f t="shared" si="8"/>
        <v>0</v>
      </c>
    </row>
    <row r="234" spans="1:18">
      <c r="A234" s="1" t="s">
        <v>419</v>
      </c>
      <c r="B234" s="74" t="s">
        <v>420</v>
      </c>
      <c r="C234" s="21" t="s">
        <v>20</v>
      </c>
      <c r="D234" s="36">
        <v>2531.09</v>
      </c>
      <c r="E234" s="32">
        <v>0</v>
      </c>
      <c r="F234" s="36">
        <v>2531.09</v>
      </c>
      <c r="G234" s="36"/>
      <c r="H234" s="36">
        <v>0</v>
      </c>
      <c r="I234" s="32">
        <v>0</v>
      </c>
      <c r="J234" s="36">
        <v>0</v>
      </c>
      <c r="K234" s="36"/>
      <c r="L234" s="36">
        <v>2511.33</v>
      </c>
      <c r="M234" s="32">
        <v>0</v>
      </c>
      <c r="N234" s="36">
        <v>2511.33</v>
      </c>
      <c r="O234" s="36"/>
      <c r="P234" s="36">
        <v>0</v>
      </c>
      <c r="Q234" s="32">
        <v>0</v>
      </c>
      <c r="R234" s="37">
        <f t="shared" si="8"/>
        <v>0</v>
      </c>
    </row>
    <row r="235" spans="1:18">
      <c r="A235" s="1" t="s">
        <v>421</v>
      </c>
      <c r="B235" s="51" t="s">
        <v>422</v>
      </c>
      <c r="C235" s="21" t="s">
        <v>20</v>
      </c>
      <c r="D235" s="36">
        <v>2161.7800000000002</v>
      </c>
      <c r="E235" s="32">
        <v>0</v>
      </c>
      <c r="F235" s="36">
        <v>2431.58</v>
      </c>
      <c r="G235" s="36"/>
      <c r="H235" s="36">
        <v>9928.4699999999993</v>
      </c>
      <c r="I235" s="32">
        <v>0</v>
      </c>
      <c r="J235" s="36">
        <v>12110.16</v>
      </c>
      <c r="K235" s="36"/>
      <c r="L235" s="36">
        <v>2144.91</v>
      </c>
      <c r="M235" s="32">
        <v>0</v>
      </c>
      <c r="N235" s="36">
        <v>2412.61</v>
      </c>
      <c r="O235" s="36"/>
      <c r="P235" s="36">
        <v>0</v>
      </c>
      <c r="Q235" s="32">
        <v>0</v>
      </c>
      <c r="R235" s="37">
        <f t="shared" si="8"/>
        <v>0</v>
      </c>
    </row>
    <row r="236" spans="1:18">
      <c r="A236" s="1" t="s">
        <v>423</v>
      </c>
      <c r="B236" s="51" t="s">
        <v>424</v>
      </c>
      <c r="C236" s="51" t="s">
        <v>20</v>
      </c>
      <c r="D236" s="36">
        <v>-528.23</v>
      </c>
      <c r="E236" s="32">
        <v>0</v>
      </c>
      <c r="F236" s="36">
        <v>-644.44000000000005</v>
      </c>
      <c r="G236" s="36"/>
      <c r="H236" s="36">
        <v>0</v>
      </c>
      <c r="I236" s="32">
        <v>0</v>
      </c>
      <c r="J236" s="36">
        <v>0</v>
      </c>
      <c r="K236" s="36"/>
      <c r="L236" s="36">
        <v>-524.1</v>
      </c>
      <c r="M236" s="32">
        <v>0</v>
      </c>
      <c r="N236" s="36">
        <v>-639.41</v>
      </c>
      <c r="O236" s="36"/>
      <c r="P236" s="36">
        <v>0</v>
      </c>
      <c r="Q236" s="32">
        <v>0</v>
      </c>
      <c r="R236" s="37">
        <f t="shared" si="8"/>
        <v>0</v>
      </c>
    </row>
    <row r="237" spans="1:18">
      <c r="A237" s="1" t="s">
        <v>425</v>
      </c>
      <c r="B237" s="51" t="s">
        <v>426</v>
      </c>
      <c r="C237" s="21" t="s">
        <v>20</v>
      </c>
      <c r="D237" s="36">
        <v>451.19</v>
      </c>
      <c r="E237" s="32">
        <v>0</v>
      </c>
      <c r="F237" s="36">
        <v>547.70000000000005</v>
      </c>
      <c r="G237" s="36"/>
      <c r="H237" s="36">
        <v>375.87</v>
      </c>
      <c r="I237" s="32">
        <v>0</v>
      </c>
      <c r="J237" s="36">
        <v>450.61</v>
      </c>
      <c r="K237" s="36"/>
      <c r="L237" s="36">
        <v>447.67</v>
      </c>
      <c r="M237" s="32">
        <v>0</v>
      </c>
      <c r="N237" s="36">
        <v>543.42999999999995</v>
      </c>
      <c r="O237" s="36"/>
      <c r="P237" s="36">
        <v>0</v>
      </c>
      <c r="Q237" s="32">
        <v>0</v>
      </c>
      <c r="R237" s="37">
        <f t="shared" si="8"/>
        <v>0</v>
      </c>
    </row>
    <row r="238" spans="1:18">
      <c r="A238" s="1" t="s">
        <v>427</v>
      </c>
      <c r="B238" s="51" t="s">
        <v>428</v>
      </c>
      <c r="C238" s="21" t="s">
        <v>20</v>
      </c>
      <c r="D238" s="36">
        <v>110.05</v>
      </c>
      <c r="E238" s="32">
        <v>0</v>
      </c>
      <c r="F238" s="36">
        <v>110.05</v>
      </c>
      <c r="G238" s="36"/>
      <c r="H238" s="36">
        <v>0</v>
      </c>
      <c r="I238" s="32">
        <v>0</v>
      </c>
      <c r="J238" s="36">
        <v>0</v>
      </c>
      <c r="K238" s="36"/>
      <c r="L238" s="36">
        <v>109.19</v>
      </c>
      <c r="M238" s="32">
        <v>0</v>
      </c>
      <c r="N238" s="36">
        <v>109.19</v>
      </c>
      <c r="O238" s="36"/>
      <c r="P238" s="36">
        <v>0</v>
      </c>
      <c r="Q238" s="32">
        <v>0</v>
      </c>
      <c r="R238" s="37">
        <f t="shared" si="8"/>
        <v>0</v>
      </c>
    </row>
    <row r="239" spans="1:18">
      <c r="A239" s="1" t="s">
        <v>429</v>
      </c>
      <c r="B239" s="75" t="s">
        <v>430</v>
      </c>
      <c r="C239" s="21" t="s">
        <v>20</v>
      </c>
      <c r="D239" s="36">
        <v>4291.84</v>
      </c>
      <c r="E239" s="32">
        <v>0</v>
      </c>
      <c r="F239" s="36">
        <v>5187.62</v>
      </c>
      <c r="G239" s="36"/>
      <c r="H239" s="36">
        <v>2141.12</v>
      </c>
      <c r="I239" s="32">
        <v>0</v>
      </c>
      <c r="J239" s="36">
        <v>2538.67</v>
      </c>
      <c r="K239" s="36"/>
      <c r="L239" s="36">
        <v>4258.3500000000004</v>
      </c>
      <c r="M239" s="32">
        <v>0</v>
      </c>
      <c r="N239" s="36">
        <v>5147.1400000000003</v>
      </c>
      <c r="O239" s="36"/>
      <c r="P239" s="36">
        <v>0</v>
      </c>
      <c r="Q239" s="32">
        <v>0</v>
      </c>
      <c r="R239" s="37">
        <f t="shared" si="8"/>
        <v>0</v>
      </c>
    </row>
    <row r="240" spans="1:18">
      <c r="A240" s="1" t="s">
        <v>431</v>
      </c>
      <c r="B240" s="75" t="s">
        <v>432</v>
      </c>
      <c r="C240" s="21" t="s">
        <v>20</v>
      </c>
      <c r="D240" s="36">
        <v>0</v>
      </c>
      <c r="E240" s="32">
        <v>0</v>
      </c>
      <c r="F240" s="36">
        <v>0</v>
      </c>
      <c r="G240" s="36"/>
      <c r="H240" s="36">
        <v>0</v>
      </c>
      <c r="I240" s="32">
        <v>0</v>
      </c>
      <c r="J240" s="36">
        <v>0</v>
      </c>
      <c r="K240" s="36"/>
      <c r="L240" s="36">
        <v>0</v>
      </c>
      <c r="M240" s="32">
        <v>0</v>
      </c>
      <c r="N240" s="36">
        <v>0</v>
      </c>
      <c r="O240" s="36"/>
      <c r="P240" s="36">
        <v>0</v>
      </c>
      <c r="Q240" s="32">
        <v>0</v>
      </c>
      <c r="R240" s="37">
        <f t="shared" si="8"/>
        <v>0</v>
      </c>
    </row>
    <row r="241" spans="1:18">
      <c r="A241" s="1" t="s">
        <v>433</v>
      </c>
      <c r="B241" s="75" t="s">
        <v>434</v>
      </c>
      <c r="C241" s="21" t="s">
        <v>20</v>
      </c>
      <c r="D241" s="36">
        <v>1100.47</v>
      </c>
      <c r="E241" s="32">
        <v>0</v>
      </c>
      <c r="F241" s="36">
        <v>1100.47</v>
      </c>
      <c r="G241" s="36"/>
      <c r="H241" s="36">
        <v>0</v>
      </c>
      <c r="I241" s="32">
        <v>0</v>
      </c>
      <c r="J241" s="36">
        <v>0</v>
      </c>
      <c r="K241" s="36"/>
      <c r="L241" s="36">
        <v>1091.8800000000001</v>
      </c>
      <c r="M241" s="32">
        <v>0</v>
      </c>
      <c r="N241" s="36">
        <v>1091.8800000000001</v>
      </c>
      <c r="O241" s="36"/>
      <c r="P241" s="36">
        <v>0</v>
      </c>
      <c r="Q241" s="32">
        <v>0</v>
      </c>
      <c r="R241" s="37">
        <f t="shared" si="8"/>
        <v>0</v>
      </c>
    </row>
    <row r="242" spans="1:18">
      <c r="A242" s="1" t="s">
        <v>435</v>
      </c>
      <c r="B242" s="75" t="s">
        <v>436</v>
      </c>
      <c r="C242" s="21" t="s">
        <v>20</v>
      </c>
      <c r="D242" s="36">
        <v>2380.6</v>
      </c>
      <c r="E242" s="32">
        <v>0</v>
      </c>
      <c r="F242" s="36">
        <v>2380.6</v>
      </c>
      <c r="G242" s="36"/>
      <c r="H242" s="36">
        <v>750.07</v>
      </c>
      <c r="I242" s="32">
        <v>0</v>
      </c>
      <c r="J242" s="36">
        <v>750.07</v>
      </c>
      <c r="K242" s="36"/>
      <c r="L242" s="36">
        <v>2265.52</v>
      </c>
      <c r="M242" s="32">
        <v>0</v>
      </c>
      <c r="N242" s="36">
        <v>2265.52</v>
      </c>
      <c r="O242" s="36"/>
      <c r="P242" s="36">
        <v>0</v>
      </c>
      <c r="Q242" s="32">
        <v>0</v>
      </c>
      <c r="R242" s="37">
        <f t="shared" si="8"/>
        <v>0</v>
      </c>
    </row>
    <row r="243" spans="1:18">
      <c r="A243" s="1" t="s">
        <v>437</v>
      </c>
      <c r="B243" s="75" t="s">
        <v>438</v>
      </c>
      <c r="C243" s="51" t="s">
        <v>20</v>
      </c>
      <c r="D243" s="36">
        <v>0</v>
      </c>
      <c r="E243" s="32">
        <v>0</v>
      </c>
      <c r="F243" s="36">
        <v>0</v>
      </c>
      <c r="G243" s="36"/>
      <c r="H243" s="36">
        <v>0</v>
      </c>
      <c r="I243" s="32">
        <v>0</v>
      </c>
      <c r="J243" s="36">
        <v>0</v>
      </c>
      <c r="K243" s="36"/>
      <c r="L243" s="36">
        <v>0</v>
      </c>
      <c r="M243" s="32">
        <v>0</v>
      </c>
      <c r="N243" s="36">
        <v>0</v>
      </c>
      <c r="O243" s="36"/>
      <c r="P243" s="36">
        <v>0</v>
      </c>
      <c r="Q243" s="32">
        <v>0</v>
      </c>
      <c r="R243" s="37">
        <f t="shared" si="8"/>
        <v>0</v>
      </c>
    </row>
    <row r="244" spans="1:18">
      <c r="A244" s="1" t="s">
        <v>439</v>
      </c>
      <c r="B244" s="51" t="s">
        <v>440</v>
      </c>
      <c r="C244" s="21" t="s">
        <v>20</v>
      </c>
      <c r="D244" s="36">
        <v>1131.42</v>
      </c>
      <c r="E244" s="32">
        <v>0</v>
      </c>
      <c r="F244" s="36">
        <v>1131.42</v>
      </c>
      <c r="G244" s="36"/>
      <c r="H244" s="36">
        <v>0</v>
      </c>
      <c r="I244" s="32">
        <v>0</v>
      </c>
      <c r="J244" s="36">
        <v>0</v>
      </c>
      <c r="K244" s="36"/>
      <c r="L244" s="36">
        <v>982.7</v>
      </c>
      <c r="M244" s="32">
        <v>0</v>
      </c>
      <c r="N244" s="36">
        <v>982.7</v>
      </c>
      <c r="O244" s="36"/>
      <c r="P244" s="36">
        <v>0</v>
      </c>
      <c r="Q244" s="32">
        <v>0</v>
      </c>
      <c r="R244" s="37">
        <f t="shared" si="8"/>
        <v>0</v>
      </c>
    </row>
    <row r="245" spans="1:18">
      <c r="A245" s="1" t="s">
        <v>441</v>
      </c>
      <c r="B245" s="51" t="s">
        <v>442</v>
      </c>
      <c r="C245" s="21" t="s">
        <v>20</v>
      </c>
      <c r="D245" s="36">
        <v>2090.9</v>
      </c>
      <c r="E245" s="32">
        <v>0</v>
      </c>
      <c r="F245" s="36">
        <v>2090.9</v>
      </c>
      <c r="G245" s="36"/>
      <c r="H245" s="36">
        <v>0</v>
      </c>
      <c r="I245" s="32">
        <v>0</v>
      </c>
      <c r="J245" s="36">
        <v>0</v>
      </c>
      <c r="K245" s="36"/>
      <c r="L245" s="36">
        <v>1310.26</v>
      </c>
      <c r="M245" s="32">
        <v>0</v>
      </c>
      <c r="N245" s="36">
        <v>1310.26</v>
      </c>
      <c r="O245" s="36"/>
      <c r="P245" s="36">
        <v>0</v>
      </c>
      <c r="Q245" s="32">
        <v>0</v>
      </c>
      <c r="R245" s="37">
        <f t="shared" si="8"/>
        <v>0</v>
      </c>
    </row>
    <row r="246" spans="1:18">
      <c r="A246" s="1" t="s">
        <v>443</v>
      </c>
      <c r="B246" s="51" t="s">
        <v>444</v>
      </c>
      <c r="C246" s="21" t="s">
        <v>20</v>
      </c>
      <c r="D246" s="36">
        <v>4511.93</v>
      </c>
      <c r="E246" s="32">
        <v>0</v>
      </c>
      <c r="F246" s="36">
        <v>5504.56</v>
      </c>
      <c r="G246" s="36"/>
      <c r="H246" s="36">
        <v>0</v>
      </c>
      <c r="I246" s="32">
        <v>0</v>
      </c>
      <c r="J246" s="36">
        <v>0</v>
      </c>
      <c r="K246" s="36"/>
      <c r="L246" s="36">
        <v>3854.35</v>
      </c>
      <c r="M246" s="32">
        <v>0</v>
      </c>
      <c r="N246" s="36">
        <v>4702.3100000000004</v>
      </c>
      <c r="O246" s="36"/>
      <c r="P246" s="36">
        <v>0</v>
      </c>
      <c r="Q246" s="32">
        <v>0</v>
      </c>
      <c r="R246" s="37">
        <f t="shared" si="8"/>
        <v>0</v>
      </c>
    </row>
    <row r="247" spans="1:18">
      <c r="A247" s="1" t="s">
        <v>445</v>
      </c>
      <c r="B247" s="51" t="s">
        <v>446</v>
      </c>
      <c r="C247" s="21" t="s">
        <v>20</v>
      </c>
      <c r="D247" s="36">
        <v>0</v>
      </c>
      <c r="E247" s="32">
        <v>0</v>
      </c>
      <c r="F247" s="36">
        <v>0</v>
      </c>
      <c r="G247" s="36"/>
      <c r="H247" s="36">
        <v>0</v>
      </c>
      <c r="I247" s="32">
        <v>0</v>
      </c>
      <c r="J247" s="36">
        <v>0</v>
      </c>
      <c r="K247" s="36"/>
      <c r="L247" s="36">
        <v>0</v>
      </c>
      <c r="M247" s="32">
        <v>0</v>
      </c>
      <c r="N247" s="36">
        <v>0</v>
      </c>
      <c r="O247" s="36"/>
      <c r="P247" s="36">
        <v>0</v>
      </c>
      <c r="Q247" s="32">
        <v>0</v>
      </c>
      <c r="R247" s="37">
        <f t="shared" si="8"/>
        <v>0</v>
      </c>
    </row>
    <row r="248" spans="1:18">
      <c r="A248" s="1" t="s">
        <v>447</v>
      </c>
      <c r="B248" s="51" t="s">
        <v>448</v>
      </c>
      <c r="C248" s="21" t="s">
        <v>20</v>
      </c>
      <c r="D248" s="36">
        <v>0</v>
      </c>
      <c r="E248" s="32">
        <v>0</v>
      </c>
      <c r="F248" s="36">
        <v>0</v>
      </c>
      <c r="G248" s="36"/>
      <c r="H248" s="36">
        <v>549.26</v>
      </c>
      <c r="I248" s="32">
        <v>0</v>
      </c>
      <c r="J248" s="36">
        <v>669.37</v>
      </c>
      <c r="K248" s="36"/>
      <c r="L248" s="36">
        <v>0</v>
      </c>
      <c r="M248" s="32">
        <v>0</v>
      </c>
      <c r="N248" s="36">
        <v>0</v>
      </c>
      <c r="O248" s="36"/>
      <c r="P248" s="36">
        <v>0</v>
      </c>
      <c r="Q248" s="32">
        <v>0</v>
      </c>
      <c r="R248" s="37">
        <f t="shared" si="8"/>
        <v>0</v>
      </c>
    </row>
    <row r="249" spans="1:18">
      <c r="A249" s="1" t="s">
        <v>449</v>
      </c>
      <c r="B249" s="51" t="s">
        <v>450</v>
      </c>
      <c r="C249" s="21" t="s">
        <v>20</v>
      </c>
      <c r="D249" s="36">
        <v>7488.49</v>
      </c>
      <c r="E249" s="32">
        <v>0</v>
      </c>
      <c r="F249" s="36">
        <v>7488.49</v>
      </c>
      <c r="G249" s="36"/>
      <c r="H249" s="36">
        <v>9426.14</v>
      </c>
      <c r="I249" s="32">
        <v>0</v>
      </c>
      <c r="J249" s="36">
        <v>10025.27</v>
      </c>
      <c r="K249" s="36"/>
      <c r="L249" s="36">
        <v>7488.49</v>
      </c>
      <c r="M249" s="32">
        <v>0</v>
      </c>
      <c r="N249" s="36">
        <v>7488.49</v>
      </c>
      <c r="O249" s="36"/>
      <c r="P249" s="36">
        <v>0</v>
      </c>
      <c r="Q249" s="32">
        <v>0</v>
      </c>
      <c r="R249" s="37">
        <f t="shared" si="8"/>
        <v>0</v>
      </c>
    </row>
    <row r="250" spans="1:18">
      <c r="A250" s="1" t="s">
        <v>451</v>
      </c>
      <c r="B250" s="51" t="s">
        <v>452</v>
      </c>
      <c r="C250" s="21" t="s">
        <v>20</v>
      </c>
      <c r="D250" s="36">
        <v>528.23</v>
      </c>
      <c r="E250" s="32">
        <v>0</v>
      </c>
      <c r="F250" s="36">
        <v>528.23</v>
      </c>
      <c r="G250" s="36"/>
      <c r="H250" s="36">
        <v>0</v>
      </c>
      <c r="I250" s="32">
        <v>0</v>
      </c>
      <c r="J250" s="36">
        <v>0</v>
      </c>
      <c r="K250" s="36"/>
      <c r="L250" s="36">
        <v>524.1</v>
      </c>
      <c r="M250" s="32">
        <v>0</v>
      </c>
      <c r="N250" s="36">
        <v>524.1</v>
      </c>
      <c r="O250" s="36"/>
      <c r="P250" s="36">
        <v>0</v>
      </c>
      <c r="Q250" s="32">
        <v>0</v>
      </c>
      <c r="R250" s="37">
        <f t="shared" si="8"/>
        <v>0</v>
      </c>
    </row>
    <row r="251" spans="1:18">
      <c r="A251" s="1" t="s">
        <v>453</v>
      </c>
      <c r="B251" s="51" t="s">
        <v>454</v>
      </c>
      <c r="C251" s="21" t="s">
        <v>20</v>
      </c>
      <c r="D251" s="36">
        <v>4597.6899999999996</v>
      </c>
      <c r="E251" s="32">
        <v>0</v>
      </c>
      <c r="F251" s="36">
        <v>4597.6899999999996</v>
      </c>
      <c r="G251" s="36"/>
      <c r="H251" s="36">
        <v>0</v>
      </c>
      <c r="I251" s="32">
        <v>0</v>
      </c>
      <c r="J251" s="36">
        <v>0</v>
      </c>
      <c r="K251" s="36"/>
      <c r="L251" s="36">
        <v>3352.83</v>
      </c>
      <c r="M251" s="32">
        <v>0</v>
      </c>
      <c r="N251" s="36">
        <v>3352.83</v>
      </c>
      <c r="O251" s="36"/>
      <c r="P251" s="36">
        <v>0</v>
      </c>
      <c r="Q251" s="32">
        <v>0</v>
      </c>
      <c r="R251" s="37">
        <f t="shared" si="8"/>
        <v>0</v>
      </c>
    </row>
    <row r="252" spans="1:18">
      <c r="B252" s="127"/>
      <c r="C252" s="128"/>
      <c r="D252" s="129"/>
      <c r="E252" s="130"/>
      <c r="F252" s="131"/>
      <c r="G252" s="131"/>
      <c r="H252" s="129"/>
      <c r="I252" s="130"/>
      <c r="J252" s="131"/>
      <c r="K252" s="131"/>
      <c r="L252" s="129"/>
      <c r="M252" s="130"/>
      <c r="N252" s="132"/>
      <c r="O252" s="131"/>
      <c r="P252" s="129"/>
      <c r="Q252" s="130"/>
      <c r="R252" s="132"/>
    </row>
    <row r="253" spans="1:18">
      <c r="B253" s="133" t="s">
        <v>455</v>
      </c>
      <c r="C253" s="56" t="s">
        <v>20</v>
      </c>
      <c r="D253" s="46">
        <f>SUM(D220:D252)</f>
        <v>93813.48000000001</v>
      </c>
      <c r="E253" s="134"/>
      <c r="F253" s="46">
        <f>SUM(F220:F252)</f>
        <v>106570.93999999999</v>
      </c>
      <c r="G253" s="46"/>
      <c r="H253" s="46">
        <f>SUM(H220:H252)</f>
        <v>65590.27</v>
      </c>
      <c r="I253" s="134"/>
      <c r="J253" s="46">
        <f>SUM(J220:J252)</f>
        <v>78212.290000000008</v>
      </c>
      <c r="K253" s="46"/>
      <c r="L253" s="46">
        <f>SUM(L220:L252)</f>
        <v>89421.200000000026</v>
      </c>
      <c r="M253" s="134"/>
      <c r="N253" s="46">
        <f>SUM(N220:N252)</f>
        <v>102118.05000000002</v>
      </c>
      <c r="O253" s="46"/>
      <c r="P253" s="46">
        <f>SUM(P218:P252)</f>
        <v>0</v>
      </c>
      <c r="Q253" s="134"/>
      <c r="R253" s="46">
        <f>SUM(R218:R252)</f>
        <v>0</v>
      </c>
    </row>
    <row r="254" spans="1:18">
      <c r="B254" s="135"/>
      <c r="C254" s="21"/>
      <c r="D254" s="68"/>
      <c r="E254" s="32"/>
      <c r="F254" s="68"/>
      <c r="G254" s="68"/>
      <c r="H254" s="68"/>
      <c r="I254" s="32"/>
      <c r="J254" s="68"/>
      <c r="K254" s="68"/>
      <c r="L254" s="68"/>
      <c r="M254" s="32"/>
      <c r="N254" s="37"/>
      <c r="O254" s="68"/>
      <c r="P254" s="68"/>
      <c r="Q254" s="32"/>
      <c r="R254" s="37"/>
    </row>
    <row r="255" spans="1:18">
      <c r="B255" s="133" t="s">
        <v>456</v>
      </c>
      <c r="C255" s="21"/>
      <c r="D255" s="68"/>
      <c r="E255" s="32"/>
      <c r="F255" s="68"/>
      <c r="G255" s="68"/>
      <c r="H255" s="68"/>
      <c r="I255" s="32"/>
      <c r="J255" s="68"/>
      <c r="K255" s="68"/>
      <c r="L255" s="68"/>
      <c r="M255" s="32"/>
      <c r="N255" s="37"/>
      <c r="O255" s="68"/>
      <c r="P255" s="68"/>
      <c r="Q255" s="32"/>
      <c r="R255" s="37"/>
    </row>
    <row r="256" spans="1:18">
      <c r="A256" s="1" t="s">
        <v>457</v>
      </c>
      <c r="B256" s="69" t="s">
        <v>458</v>
      </c>
      <c r="C256" s="21" t="s">
        <v>20</v>
      </c>
      <c r="D256" s="36">
        <v>3300.38</v>
      </c>
      <c r="E256" s="32">
        <v>0</v>
      </c>
      <c r="F256" s="36">
        <v>3300.38</v>
      </c>
      <c r="G256" s="36"/>
      <c r="H256" s="36">
        <v>0</v>
      </c>
      <c r="I256" s="32">
        <v>0</v>
      </c>
      <c r="J256" s="36">
        <v>0</v>
      </c>
      <c r="K256" s="36"/>
      <c r="L256" s="36">
        <v>3293.51</v>
      </c>
      <c r="M256" s="32">
        <v>0</v>
      </c>
      <c r="N256" s="36">
        <v>3293.51</v>
      </c>
      <c r="O256" s="36"/>
      <c r="P256" s="36">
        <v>0</v>
      </c>
      <c r="Q256" s="32">
        <v>0</v>
      </c>
      <c r="R256" s="37">
        <f t="shared" ref="R256:R267" si="9">P256*(1+Q256%)</f>
        <v>0</v>
      </c>
    </row>
    <row r="257" spans="1:18">
      <c r="A257" s="1" t="s">
        <v>459</v>
      </c>
      <c r="B257" s="69" t="s">
        <v>460</v>
      </c>
      <c r="C257" s="21" t="s">
        <v>20</v>
      </c>
      <c r="D257" s="36">
        <v>1100.47</v>
      </c>
      <c r="E257" s="32">
        <v>0</v>
      </c>
      <c r="F257" s="36">
        <v>1100.47</v>
      </c>
      <c r="G257" s="36"/>
      <c r="H257" s="36">
        <v>0</v>
      </c>
      <c r="I257" s="32">
        <v>0</v>
      </c>
      <c r="J257" s="36">
        <v>0</v>
      </c>
      <c r="K257" s="36"/>
      <c r="L257" s="36">
        <v>1091.8800000000001</v>
      </c>
      <c r="M257" s="32">
        <v>0</v>
      </c>
      <c r="N257" s="36">
        <v>1091.8800000000001</v>
      </c>
      <c r="O257" s="36"/>
      <c r="P257" s="36">
        <v>0</v>
      </c>
      <c r="Q257" s="32">
        <v>0</v>
      </c>
      <c r="R257" s="37">
        <f t="shared" si="9"/>
        <v>0</v>
      </c>
    </row>
    <row r="258" spans="1:18">
      <c r="A258" s="1" t="s">
        <v>461</v>
      </c>
      <c r="B258" s="69" t="s">
        <v>462</v>
      </c>
      <c r="C258" s="21" t="s">
        <v>20</v>
      </c>
      <c r="D258" s="36">
        <v>0</v>
      </c>
      <c r="E258" s="32">
        <v>0</v>
      </c>
      <c r="F258" s="36">
        <v>0</v>
      </c>
      <c r="G258" s="36"/>
      <c r="H258" s="36">
        <v>0</v>
      </c>
      <c r="I258" s="32">
        <v>0</v>
      </c>
      <c r="J258" s="36">
        <v>0</v>
      </c>
      <c r="K258" s="36"/>
      <c r="L258" s="36">
        <v>0</v>
      </c>
      <c r="M258" s="32">
        <v>0</v>
      </c>
      <c r="N258" s="36">
        <v>0</v>
      </c>
      <c r="O258" s="36"/>
      <c r="P258" s="36">
        <v>0</v>
      </c>
      <c r="Q258" s="32">
        <v>0</v>
      </c>
      <c r="R258" s="37">
        <f t="shared" si="9"/>
        <v>0</v>
      </c>
    </row>
    <row r="259" spans="1:18" s="136" customFormat="1">
      <c r="A259" s="1" t="s">
        <v>463</v>
      </c>
      <c r="B259" s="69" t="s">
        <v>464</v>
      </c>
      <c r="C259" s="21" t="s">
        <v>20</v>
      </c>
      <c r="D259" s="36">
        <v>-5539.74</v>
      </c>
      <c r="E259" s="32">
        <v>0</v>
      </c>
      <c r="F259" s="36">
        <v>-6093.71</v>
      </c>
      <c r="G259" s="36"/>
      <c r="H259" s="36">
        <v>0</v>
      </c>
      <c r="I259" s="32">
        <v>0</v>
      </c>
      <c r="J259" s="36">
        <v>0</v>
      </c>
      <c r="K259" s="36"/>
      <c r="L259" s="36">
        <v>0</v>
      </c>
      <c r="M259" s="32">
        <v>0</v>
      </c>
      <c r="N259" s="36">
        <v>0</v>
      </c>
      <c r="O259" s="36"/>
      <c r="P259" s="36">
        <v>0</v>
      </c>
      <c r="Q259" s="32">
        <v>0</v>
      </c>
      <c r="R259" s="37">
        <f t="shared" si="9"/>
        <v>0</v>
      </c>
    </row>
    <row r="260" spans="1:18">
      <c r="A260" s="1" t="s">
        <v>465</v>
      </c>
      <c r="B260" s="69" t="s">
        <v>466</v>
      </c>
      <c r="C260" s="21" t="s">
        <v>20</v>
      </c>
      <c r="D260" s="36">
        <v>220.09</v>
      </c>
      <c r="E260" s="32">
        <v>0</v>
      </c>
      <c r="F260" s="36">
        <v>268.52</v>
      </c>
      <c r="G260" s="36"/>
      <c r="H260" s="36">
        <v>0</v>
      </c>
      <c r="I260" s="32">
        <v>0</v>
      </c>
      <c r="J260" s="36">
        <v>0</v>
      </c>
      <c r="K260" s="36"/>
      <c r="L260" s="36">
        <v>327.57</v>
      </c>
      <c r="M260" s="32">
        <v>0</v>
      </c>
      <c r="N260" s="36">
        <v>399.63</v>
      </c>
      <c r="O260" s="36"/>
      <c r="P260" s="36">
        <v>0</v>
      </c>
      <c r="Q260" s="32">
        <v>0</v>
      </c>
      <c r="R260" s="37">
        <f t="shared" si="9"/>
        <v>0</v>
      </c>
    </row>
    <row r="261" spans="1:18">
      <c r="A261" s="1" t="s">
        <v>467</v>
      </c>
      <c r="B261" s="69" t="s">
        <v>468</v>
      </c>
      <c r="C261" s="21" t="s">
        <v>20</v>
      </c>
      <c r="D261" s="36">
        <v>0</v>
      </c>
      <c r="E261" s="32">
        <v>0</v>
      </c>
      <c r="F261" s="36">
        <v>0</v>
      </c>
      <c r="G261" s="36"/>
      <c r="H261" s="36">
        <v>0</v>
      </c>
      <c r="I261" s="32">
        <v>0</v>
      </c>
      <c r="J261" s="36">
        <v>0</v>
      </c>
      <c r="K261" s="36"/>
      <c r="L261" s="36">
        <v>0</v>
      </c>
      <c r="M261" s="32">
        <v>0</v>
      </c>
      <c r="N261" s="36">
        <v>0</v>
      </c>
      <c r="O261" s="36"/>
      <c r="P261" s="36">
        <v>0</v>
      </c>
      <c r="Q261" s="32">
        <v>0</v>
      </c>
      <c r="R261" s="37">
        <f t="shared" si="9"/>
        <v>0</v>
      </c>
    </row>
    <row r="262" spans="1:18">
      <c r="A262" s="1" t="s">
        <v>469</v>
      </c>
      <c r="B262" s="75" t="s">
        <v>470</v>
      </c>
      <c r="C262" s="21" t="s">
        <v>20</v>
      </c>
      <c r="D262" s="36">
        <v>0</v>
      </c>
      <c r="E262" s="32">
        <v>0</v>
      </c>
      <c r="F262" s="36">
        <v>0</v>
      </c>
      <c r="G262" s="36"/>
      <c r="H262" s="36">
        <v>0</v>
      </c>
      <c r="I262" s="32">
        <v>0</v>
      </c>
      <c r="J262" s="36">
        <v>0</v>
      </c>
      <c r="K262" s="36"/>
      <c r="L262" s="36">
        <v>0</v>
      </c>
      <c r="M262" s="32">
        <v>0</v>
      </c>
      <c r="N262" s="36">
        <v>0</v>
      </c>
      <c r="O262" s="36"/>
      <c r="P262" s="36">
        <v>0</v>
      </c>
      <c r="Q262" s="32">
        <v>0</v>
      </c>
      <c r="R262" s="37">
        <f t="shared" si="9"/>
        <v>0</v>
      </c>
    </row>
    <row r="263" spans="1:18">
      <c r="A263" s="1" t="s">
        <v>471</v>
      </c>
      <c r="B263" s="69" t="s">
        <v>472</v>
      </c>
      <c r="C263" s="21" t="s">
        <v>20</v>
      </c>
      <c r="D263" s="36">
        <v>660.28</v>
      </c>
      <c r="E263" s="32">
        <v>0</v>
      </c>
      <c r="F263" s="36">
        <v>805.55</v>
      </c>
      <c r="G263" s="36"/>
      <c r="H263" s="36">
        <v>0</v>
      </c>
      <c r="I263" s="32">
        <v>0</v>
      </c>
      <c r="J263" s="36">
        <v>0</v>
      </c>
      <c r="K263" s="36"/>
      <c r="L263" s="36">
        <v>655.13</v>
      </c>
      <c r="M263" s="32">
        <v>0</v>
      </c>
      <c r="N263" s="36">
        <v>799.26</v>
      </c>
      <c r="O263" s="36"/>
      <c r="P263" s="36">
        <v>0</v>
      </c>
      <c r="Q263" s="32">
        <v>0</v>
      </c>
      <c r="R263" s="37">
        <f t="shared" si="9"/>
        <v>0</v>
      </c>
    </row>
    <row r="264" spans="1:18">
      <c r="A264" s="1" t="s">
        <v>473</v>
      </c>
      <c r="B264" s="75" t="s">
        <v>474</v>
      </c>
      <c r="C264" s="21" t="s">
        <v>20</v>
      </c>
      <c r="D264" s="36">
        <v>0</v>
      </c>
      <c r="E264" s="32">
        <v>0</v>
      </c>
      <c r="F264" s="36">
        <v>0</v>
      </c>
      <c r="G264" s="36"/>
      <c r="H264" s="36">
        <v>0</v>
      </c>
      <c r="I264" s="32">
        <v>0</v>
      </c>
      <c r="J264" s="36">
        <v>0</v>
      </c>
      <c r="K264" s="36"/>
      <c r="L264" s="36">
        <v>0</v>
      </c>
      <c r="M264" s="32">
        <v>0</v>
      </c>
      <c r="N264" s="36">
        <v>0</v>
      </c>
      <c r="O264" s="36"/>
      <c r="P264" s="36">
        <v>0</v>
      </c>
      <c r="Q264" s="32">
        <v>0</v>
      </c>
      <c r="R264" s="37">
        <f t="shared" si="9"/>
        <v>0</v>
      </c>
    </row>
    <row r="265" spans="1:18">
      <c r="A265" s="1" t="s">
        <v>475</v>
      </c>
      <c r="B265" s="51" t="s">
        <v>476</v>
      </c>
      <c r="C265" s="21" t="s">
        <v>20</v>
      </c>
      <c r="D265" s="36">
        <v>0</v>
      </c>
      <c r="E265" s="32">
        <v>0</v>
      </c>
      <c r="F265" s="36">
        <v>0</v>
      </c>
      <c r="G265" s="36"/>
      <c r="H265" s="36">
        <v>0</v>
      </c>
      <c r="I265" s="32">
        <v>0</v>
      </c>
      <c r="J265" s="36">
        <v>0</v>
      </c>
      <c r="K265" s="36"/>
      <c r="L265" s="36">
        <v>152.86000000000001</v>
      </c>
      <c r="M265" s="32">
        <v>0</v>
      </c>
      <c r="N265" s="36">
        <v>186.49</v>
      </c>
      <c r="O265" s="36"/>
      <c r="P265" s="36">
        <v>0</v>
      </c>
      <c r="Q265" s="32">
        <v>0</v>
      </c>
      <c r="R265" s="37">
        <f t="shared" si="9"/>
        <v>0</v>
      </c>
    </row>
    <row r="266" spans="1:18">
      <c r="A266" s="1" t="s">
        <v>477</v>
      </c>
      <c r="B266" s="51" t="s">
        <v>478</v>
      </c>
      <c r="C266" s="21" t="s">
        <v>20</v>
      </c>
      <c r="D266" s="36">
        <v>0</v>
      </c>
      <c r="E266" s="32">
        <v>0</v>
      </c>
      <c r="F266" s="36">
        <v>0</v>
      </c>
      <c r="G266" s="36"/>
      <c r="H266" s="36">
        <v>0</v>
      </c>
      <c r="I266" s="32">
        <v>0</v>
      </c>
      <c r="J266" s="36">
        <v>0</v>
      </c>
      <c r="K266" s="36"/>
      <c r="L266" s="36">
        <v>327.57</v>
      </c>
      <c r="M266" s="32">
        <v>0</v>
      </c>
      <c r="N266" s="36">
        <v>327.57</v>
      </c>
      <c r="O266" s="36"/>
      <c r="P266" s="36">
        <v>0</v>
      </c>
      <c r="Q266" s="32">
        <v>0</v>
      </c>
      <c r="R266" s="37">
        <f t="shared" si="9"/>
        <v>0</v>
      </c>
    </row>
    <row r="267" spans="1:18">
      <c r="A267" s="1" t="s">
        <v>479</v>
      </c>
      <c r="B267" s="51" t="s">
        <v>480</v>
      </c>
      <c r="C267" s="21" t="s">
        <v>20</v>
      </c>
      <c r="D267" s="36">
        <v>0</v>
      </c>
      <c r="E267" s="32">
        <v>0</v>
      </c>
      <c r="F267" s="36">
        <v>0</v>
      </c>
      <c r="G267" s="36"/>
      <c r="H267" s="36">
        <v>0</v>
      </c>
      <c r="I267" s="32">
        <v>0</v>
      </c>
      <c r="J267" s="36">
        <v>0</v>
      </c>
      <c r="K267" s="36"/>
      <c r="L267" s="36">
        <v>0</v>
      </c>
      <c r="M267" s="32">
        <v>0</v>
      </c>
      <c r="N267" s="36">
        <v>0</v>
      </c>
      <c r="O267" s="36"/>
      <c r="P267" s="36">
        <v>0</v>
      </c>
      <c r="Q267" s="32">
        <v>0</v>
      </c>
      <c r="R267" s="37">
        <f t="shared" si="9"/>
        <v>0</v>
      </c>
    </row>
    <row r="268" spans="1:18">
      <c r="B268" s="69"/>
      <c r="C268" s="137"/>
      <c r="D268" s="68"/>
      <c r="E268" s="32"/>
      <c r="F268" s="68"/>
      <c r="G268" s="68"/>
      <c r="H268" s="68"/>
      <c r="I268" s="32"/>
      <c r="J268" s="68"/>
      <c r="K268" s="68"/>
      <c r="L268" s="68"/>
      <c r="M268" s="32"/>
      <c r="N268" s="37"/>
      <c r="O268" s="68"/>
      <c r="P268" s="68"/>
      <c r="Q268" s="32"/>
      <c r="R268" s="37"/>
    </row>
    <row r="269" spans="1:18">
      <c r="B269" s="133" t="s">
        <v>481</v>
      </c>
      <c r="C269" s="71"/>
      <c r="D269" s="46">
        <f>SUM(D256:D268)</f>
        <v>-258.51999999999941</v>
      </c>
      <c r="E269" s="46"/>
      <c r="F269" s="46">
        <f>SUM(F256:F268)</f>
        <v>-618.78999999999974</v>
      </c>
      <c r="G269" s="46"/>
      <c r="H269" s="46">
        <f>SUM(H256:H268)</f>
        <v>0</v>
      </c>
      <c r="I269" s="46"/>
      <c r="J269" s="46">
        <f>SUM(J256:J268)</f>
        <v>0</v>
      </c>
      <c r="K269" s="46"/>
      <c r="L269" s="46">
        <f>SUM(L256:L268)</f>
        <v>5848.5199999999995</v>
      </c>
      <c r="M269" s="46"/>
      <c r="N269" s="46">
        <f>SUM(N256:N268)</f>
        <v>6098.34</v>
      </c>
      <c r="O269" s="46"/>
      <c r="P269" s="46">
        <f>SUM(P256:P268)</f>
        <v>0</v>
      </c>
      <c r="Q269" s="46"/>
      <c r="R269" s="46">
        <f>SUM(R256:R268)</f>
        <v>0</v>
      </c>
    </row>
    <row r="270" spans="1:18">
      <c r="B270" s="69"/>
      <c r="C270" s="138"/>
      <c r="D270" s="68"/>
      <c r="E270" s="32"/>
      <c r="F270" s="68"/>
      <c r="G270" s="68"/>
      <c r="H270" s="68"/>
      <c r="I270" s="32"/>
      <c r="J270" s="68"/>
      <c r="K270" s="68"/>
      <c r="L270" s="68"/>
      <c r="M270" s="32"/>
      <c r="N270" s="37"/>
      <c r="O270" s="68"/>
      <c r="P270" s="68"/>
      <c r="Q270" s="32"/>
      <c r="R270" s="37"/>
    </row>
    <row r="271" spans="1:18">
      <c r="B271" s="56" t="s">
        <v>482</v>
      </c>
      <c r="C271" s="21"/>
      <c r="D271" s="22"/>
      <c r="E271" s="23"/>
      <c r="F271" s="22"/>
      <c r="G271" s="22"/>
      <c r="H271" s="22"/>
      <c r="I271" s="23"/>
      <c r="J271" s="22"/>
      <c r="K271" s="22"/>
      <c r="L271" s="22"/>
      <c r="M271" s="23"/>
      <c r="N271" s="57"/>
      <c r="O271" s="22"/>
      <c r="P271" s="22"/>
      <c r="Q271" s="23"/>
      <c r="R271" s="57"/>
    </row>
    <row r="272" spans="1:18">
      <c r="A272" s="1" t="s">
        <v>483</v>
      </c>
      <c r="B272" s="74" t="s">
        <v>484</v>
      </c>
      <c r="C272" s="51" t="s">
        <v>61</v>
      </c>
      <c r="D272" s="36">
        <v>5583.18</v>
      </c>
      <c r="E272" s="32">
        <v>0</v>
      </c>
      <c r="F272" s="36">
        <v>5583.18</v>
      </c>
      <c r="G272" s="36"/>
      <c r="H272" s="36">
        <v>0</v>
      </c>
      <c r="I272" s="32">
        <v>0</v>
      </c>
      <c r="J272" s="36">
        <v>0</v>
      </c>
      <c r="K272" s="36"/>
      <c r="L272" s="36">
        <v>5289</v>
      </c>
      <c r="M272" s="32">
        <v>0</v>
      </c>
      <c r="N272" s="36">
        <v>5289</v>
      </c>
      <c r="O272" s="36"/>
      <c r="P272" s="32">
        <v>0</v>
      </c>
      <c r="Q272" s="32">
        <v>0</v>
      </c>
      <c r="R272" s="37">
        <f t="shared" ref="R272:R283" si="10">P272*(1+Q272%)</f>
        <v>0</v>
      </c>
    </row>
    <row r="273" spans="1:18">
      <c r="A273" s="1" t="s">
        <v>485</v>
      </c>
      <c r="B273" s="139" t="s">
        <v>432</v>
      </c>
      <c r="C273" s="51" t="s">
        <v>61</v>
      </c>
      <c r="D273" s="36">
        <v>0</v>
      </c>
      <c r="E273" s="32">
        <v>0</v>
      </c>
      <c r="F273" s="36">
        <v>0</v>
      </c>
      <c r="G273" s="36"/>
      <c r="H273" s="36">
        <v>0</v>
      </c>
      <c r="I273" s="32">
        <v>0</v>
      </c>
      <c r="J273" s="36">
        <v>0</v>
      </c>
      <c r="K273" s="36"/>
      <c r="L273" s="36">
        <v>0</v>
      </c>
      <c r="M273" s="32">
        <v>0</v>
      </c>
      <c r="N273" s="36">
        <v>0</v>
      </c>
      <c r="O273" s="36"/>
      <c r="P273" s="32">
        <v>0</v>
      </c>
      <c r="Q273" s="32">
        <v>0</v>
      </c>
      <c r="R273" s="37">
        <f t="shared" si="10"/>
        <v>0</v>
      </c>
    </row>
    <row r="274" spans="1:18">
      <c r="A274" s="1" t="s">
        <v>486</v>
      </c>
      <c r="B274" s="140" t="s">
        <v>487</v>
      </c>
      <c r="C274" s="35" t="s">
        <v>61</v>
      </c>
      <c r="D274" s="36">
        <v>10773.62</v>
      </c>
      <c r="E274" s="32">
        <v>0</v>
      </c>
      <c r="F274" s="36">
        <v>13143.82</v>
      </c>
      <c r="G274" s="36"/>
      <c r="H274" s="36">
        <v>0</v>
      </c>
      <c r="I274" s="32">
        <v>0</v>
      </c>
      <c r="J274" s="36">
        <v>0</v>
      </c>
      <c r="K274" s="36"/>
      <c r="L274" s="36">
        <v>13037.1</v>
      </c>
      <c r="M274" s="32">
        <v>0</v>
      </c>
      <c r="N274" s="36">
        <v>15905.27</v>
      </c>
      <c r="O274" s="36"/>
      <c r="P274" s="32">
        <v>0</v>
      </c>
      <c r="Q274" s="32">
        <v>0</v>
      </c>
      <c r="R274" s="37">
        <f t="shared" si="10"/>
        <v>0</v>
      </c>
    </row>
    <row r="275" spans="1:18">
      <c r="A275" s="1" t="s">
        <v>488</v>
      </c>
      <c r="B275" s="34" t="s">
        <v>489</v>
      </c>
      <c r="C275" s="35" t="s">
        <v>61</v>
      </c>
      <c r="D275" s="36">
        <v>2200.94</v>
      </c>
      <c r="E275" s="32">
        <v>0</v>
      </c>
      <c r="F275" s="36">
        <v>2685.15</v>
      </c>
      <c r="G275" s="36"/>
      <c r="H275" s="36">
        <v>0</v>
      </c>
      <c r="I275" s="32">
        <v>0</v>
      </c>
      <c r="J275" s="36">
        <v>0</v>
      </c>
      <c r="K275" s="36"/>
      <c r="L275" s="36">
        <v>2183.77</v>
      </c>
      <c r="M275" s="32">
        <v>0</v>
      </c>
      <c r="N275" s="36">
        <v>2664.2</v>
      </c>
      <c r="O275" s="36"/>
      <c r="P275" s="32">
        <v>0</v>
      </c>
      <c r="Q275" s="32">
        <v>0</v>
      </c>
      <c r="R275" s="37">
        <f t="shared" si="10"/>
        <v>0</v>
      </c>
    </row>
    <row r="276" spans="1:18">
      <c r="A276" s="1" t="s">
        <v>490</v>
      </c>
      <c r="B276" s="140" t="s">
        <v>491</v>
      </c>
      <c r="C276" s="35" t="s">
        <v>61</v>
      </c>
      <c r="D276" s="36">
        <v>0</v>
      </c>
      <c r="E276" s="32">
        <v>0</v>
      </c>
      <c r="F276" s="36">
        <v>0</v>
      </c>
      <c r="G276" s="36"/>
      <c r="H276" s="36">
        <v>0</v>
      </c>
      <c r="I276" s="32">
        <v>0</v>
      </c>
      <c r="J276" s="36">
        <v>0</v>
      </c>
      <c r="K276" s="36"/>
      <c r="L276" s="36">
        <v>0</v>
      </c>
      <c r="M276" s="32">
        <v>0</v>
      </c>
      <c r="N276" s="36">
        <v>0</v>
      </c>
      <c r="O276" s="36"/>
      <c r="P276" s="32">
        <v>0</v>
      </c>
      <c r="Q276" s="32">
        <v>0</v>
      </c>
      <c r="R276" s="37">
        <f t="shared" si="10"/>
        <v>0</v>
      </c>
    </row>
    <row r="277" spans="1:18">
      <c r="A277" s="1" t="s">
        <v>492</v>
      </c>
      <c r="B277" s="141" t="s">
        <v>493</v>
      </c>
      <c r="C277" s="51" t="s">
        <v>61</v>
      </c>
      <c r="D277" s="36">
        <v>0</v>
      </c>
      <c r="E277" s="32">
        <v>0</v>
      </c>
      <c r="F277" s="36">
        <v>0</v>
      </c>
      <c r="G277" s="36"/>
      <c r="H277" s="36">
        <v>0</v>
      </c>
      <c r="I277" s="32">
        <v>0</v>
      </c>
      <c r="J277" s="36">
        <v>0</v>
      </c>
      <c r="K277" s="36"/>
      <c r="L277" s="36">
        <v>0</v>
      </c>
      <c r="M277" s="32">
        <v>0</v>
      </c>
      <c r="N277" s="36">
        <v>0</v>
      </c>
      <c r="O277" s="36"/>
      <c r="P277" s="32">
        <v>0</v>
      </c>
      <c r="Q277" s="32">
        <v>0</v>
      </c>
      <c r="R277" s="37">
        <f t="shared" si="10"/>
        <v>0</v>
      </c>
    </row>
    <row r="278" spans="1:18">
      <c r="A278" s="1" t="s">
        <v>494</v>
      </c>
      <c r="B278" s="51" t="s">
        <v>495</v>
      </c>
      <c r="C278" s="51" t="s">
        <v>61</v>
      </c>
      <c r="D278" s="36">
        <v>0</v>
      </c>
      <c r="E278" s="32">
        <v>0</v>
      </c>
      <c r="F278" s="36">
        <v>0</v>
      </c>
      <c r="G278" s="36"/>
      <c r="H278" s="36">
        <v>0</v>
      </c>
      <c r="I278" s="32">
        <v>0</v>
      </c>
      <c r="J278" s="36">
        <v>0</v>
      </c>
      <c r="K278" s="36"/>
      <c r="L278" s="36">
        <v>0</v>
      </c>
      <c r="M278" s="32">
        <v>0</v>
      </c>
      <c r="N278" s="36">
        <v>0</v>
      </c>
      <c r="O278" s="36"/>
      <c r="P278" s="32">
        <v>0</v>
      </c>
      <c r="Q278" s="32">
        <v>0</v>
      </c>
      <c r="R278" s="37">
        <f t="shared" si="10"/>
        <v>0</v>
      </c>
    </row>
    <row r="279" spans="1:18">
      <c r="A279" s="1" t="s">
        <v>496</v>
      </c>
      <c r="B279" s="51" t="s">
        <v>497</v>
      </c>
      <c r="C279" s="51" t="s">
        <v>61</v>
      </c>
      <c r="D279" s="36">
        <v>0</v>
      </c>
      <c r="E279" s="32">
        <v>0</v>
      </c>
      <c r="F279" s="36">
        <v>0</v>
      </c>
      <c r="G279" s="36"/>
      <c r="H279" s="36">
        <v>0</v>
      </c>
      <c r="I279" s="32">
        <v>0</v>
      </c>
      <c r="J279" s="36">
        <v>0</v>
      </c>
      <c r="K279" s="36"/>
      <c r="L279" s="36">
        <v>0</v>
      </c>
      <c r="M279" s="32">
        <v>0</v>
      </c>
      <c r="N279" s="36">
        <v>0</v>
      </c>
      <c r="O279" s="36"/>
      <c r="P279" s="32">
        <v>0</v>
      </c>
      <c r="Q279" s="32">
        <v>0</v>
      </c>
      <c r="R279" s="37">
        <f t="shared" si="10"/>
        <v>0</v>
      </c>
    </row>
    <row r="280" spans="1:18">
      <c r="A280" s="1" t="s">
        <v>498</v>
      </c>
      <c r="B280" s="51" t="s">
        <v>499</v>
      </c>
      <c r="C280" s="51" t="s">
        <v>61</v>
      </c>
      <c r="D280" s="36">
        <v>0</v>
      </c>
      <c r="E280" s="32">
        <v>0</v>
      </c>
      <c r="F280" s="36">
        <v>0</v>
      </c>
      <c r="G280" s="36"/>
      <c r="H280" s="36">
        <v>0</v>
      </c>
      <c r="I280" s="32">
        <v>0</v>
      </c>
      <c r="J280" s="36">
        <v>0</v>
      </c>
      <c r="K280" s="36"/>
      <c r="L280" s="36">
        <v>0</v>
      </c>
      <c r="M280" s="32">
        <v>0</v>
      </c>
      <c r="N280" s="36">
        <v>0</v>
      </c>
      <c r="O280" s="36"/>
      <c r="P280" s="32">
        <v>0</v>
      </c>
      <c r="Q280" s="32">
        <v>0</v>
      </c>
      <c r="R280" s="37">
        <f t="shared" si="10"/>
        <v>0</v>
      </c>
    </row>
    <row r="281" spans="1:18">
      <c r="A281" s="1" t="s">
        <v>500</v>
      </c>
      <c r="B281" s="51" t="s">
        <v>501</v>
      </c>
      <c r="C281" s="51" t="s">
        <v>61</v>
      </c>
      <c r="D281" s="36">
        <v>0</v>
      </c>
      <c r="E281" s="32">
        <v>0</v>
      </c>
      <c r="F281" s="36">
        <v>0</v>
      </c>
      <c r="G281" s="36"/>
      <c r="H281" s="36">
        <v>0</v>
      </c>
      <c r="I281" s="32">
        <v>0</v>
      </c>
      <c r="J281" s="36">
        <v>0</v>
      </c>
      <c r="K281" s="36"/>
      <c r="L281" s="36">
        <v>0</v>
      </c>
      <c r="M281" s="32">
        <v>0</v>
      </c>
      <c r="N281" s="36">
        <v>0</v>
      </c>
      <c r="O281" s="36"/>
      <c r="P281" s="32">
        <v>0</v>
      </c>
      <c r="Q281" s="32">
        <v>0</v>
      </c>
      <c r="R281" s="37">
        <f t="shared" si="10"/>
        <v>0</v>
      </c>
    </row>
    <row r="282" spans="1:18">
      <c r="A282" s="1" t="s">
        <v>502</v>
      </c>
      <c r="B282" s="69" t="s">
        <v>503</v>
      </c>
      <c r="C282" s="51" t="s">
        <v>61</v>
      </c>
      <c r="D282" s="36">
        <v>0</v>
      </c>
      <c r="E282" s="32">
        <v>0</v>
      </c>
      <c r="F282" s="36">
        <v>0</v>
      </c>
      <c r="G282" s="36"/>
      <c r="H282" s="36">
        <v>0</v>
      </c>
      <c r="I282" s="32">
        <v>0</v>
      </c>
      <c r="J282" s="36">
        <v>0</v>
      </c>
      <c r="K282" s="36"/>
      <c r="L282" s="36">
        <v>0</v>
      </c>
      <c r="M282" s="32">
        <v>0</v>
      </c>
      <c r="N282" s="36">
        <v>0</v>
      </c>
      <c r="O282" s="36"/>
      <c r="P282" s="32">
        <v>0</v>
      </c>
      <c r="Q282" s="32">
        <v>0</v>
      </c>
      <c r="R282" s="37">
        <f t="shared" si="10"/>
        <v>0</v>
      </c>
    </row>
    <row r="283" spans="1:18">
      <c r="A283" s="1" t="s">
        <v>504</v>
      </c>
      <c r="B283" s="51" t="s">
        <v>505</v>
      </c>
      <c r="C283" s="51" t="s">
        <v>61</v>
      </c>
      <c r="D283" s="36">
        <v>0</v>
      </c>
      <c r="E283" s="32">
        <v>0</v>
      </c>
      <c r="F283" s="36">
        <v>0</v>
      </c>
      <c r="G283" s="36"/>
      <c r="H283" s="36">
        <v>0</v>
      </c>
      <c r="I283" s="32">
        <v>0</v>
      </c>
      <c r="J283" s="36">
        <v>0</v>
      </c>
      <c r="K283" s="36"/>
      <c r="L283" s="36">
        <v>0</v>
      </c>
      <c r="M283" s="32">
        <v>0</v>
      </c>
      <c r="N283" s="36">
        <v>0</v>
      </c>
      <c r="O283" s="36"/>
      <c r="P283" s="32">
        <v>0</v>
      </c>
      <c r="Q283" s="32">
        <v>0</v>
      </c>
      <c r="R283" s="37">
        <f t="shared" si="10"/>
        <v>0</v>
      </c>
    </row>
    <row r="284" spans="1:18">
      <c r="B284" s="65" t="s">
        <v>506</v>
      </c>
      <c r="C284" s="56" t="s">
        <v>61</v>
      </c>
      <c r="D284" s="46">
        <f>SUM(D272:D283)</f>
        <v>18557.740000000002</v>
      </c>
      <c r="E284" s="47"/>
      <c r="F284" s="46">
        <f>SUM(F272:F283)</f>
        <v>21412.15</v>
      </c>
      <c r="G284" s="46"/>
      <c r="H284" s="46">
        <f>SUM(H272:H283)</f>
        <v>0</v>
      </c>
      <c r="I284" s="47"/>
      <c r="J284" s="46">
        <f>SUM(J272:J283)</f>
        <v>0</v>
      </c>
      <c r="K284" s="46"/>
      <c r="L284" s="46">
        <f>SUM(L272:L283)</f>
        <v>20509.87</v>
      </c>
      <c r="M284" s="47"/>
      <c r="N284" s="46">
        <f>SUM(N272:N283)</f>
        <v>23858.47</v>
      </c>
      <c r="O284" s="46"/>
      <c r="P284" s="46">
        <f>SUM(P272:P283)</f>
        <v>0</v>
      </c>
      <c r="Q284" s="47"/>
      <c r="R284" s="46">
        <f>SUM(R272:R283)</f>
        <v>0</v>
      </c>
    </row>
    <row r="285" spans="1:18">
      <c r="B285" s="142"/>
      <c r="C285" s="51"/>
      <c r="D285" s="68"/>
      <c r="E285" s="67"/>
      <c r="F285" s="68"/>
      <c r="G285" s="68"/>
      <c r="H285" s="68"/>
      <c r="I285" s="67"/>
      <c r="J285" s="68"/>
      <c r="K285" s="68"/>
      <c r="L285" s="68"/>
      <c r="M285" s="67"/>
      <c r="N285" s="68"/>
      <c r="O285" s="68"/>
      <c r="P285" s="68"/>
      <c r="Q285" s="67"/>
      <c r="R285" s="68"/>
    </row>
    <row r="286" spans="1:18">
      <c r="B286" s="143" t="s">
        <v>507</v>
      </c>
      <c r="C286" s="71" t="s">
        <v>97</v>
      </c>
      <c r="D286" s="46">
        <f>D193+D253+D269+D284</f>
        <v>171349.91</v>
      </c>
      <c r="E286" s="70"/>
      <c r="F286" s="46">
        <f>F193+F253+F269+F284</f>
        <v>187221.98999999996</v>
      </c>
      <c r="G286" s="46"/>
      <c r="H286" s="46">
        <f>H193+H253+H269+H284</f>
        <v>66307.08</v>
      </c>
      <c r="I286" s="70"/>
      <c r="J286" s="46">
        <f>J193+J253+J269+J284</f>
        <v>79024.63</v>
      </c>
      <c r="K286" s="46"/>
      <c r="L286" s="46">
        <f>L193+L253+L269+L284</f>
        <v>140997.78000000003</v>
      </c>
      <c r="M286" s="70"/>
      <c r="N286" s="46">
        <f>N193+N253+N269+N284</f>
        <v>158209.85</v>
      </c>
      <c r="O286" s="46"/>
      <c r="P286" s="46">
        <f>P193+P253+P269+P284</f>
        <v>0</v>
      </c>
      <c r="Q286" s="70"/>
      <c r="R286" s="46">
        <f>R193+R253+R269+R284</f>
        <v>0</v>
      </c>
    </row>
    <row r="287" spans="1:18">
      <c r="A287" s="1" t="s">
        <v>508</v>
      </c>
      <c r="B287" s="69" t="s">
        <v>509</v>
      </c>
      <c r="C287" s="21" t="s">
        <v>20</v>
      </c>
      <c r="D287" s="36">
        <v>4401.8900000000003</v>
      </c>
      <c r="E287" s="32">
        <v>0</v>
      </c>
      <c r="F287" s="36">
        <v>4401.8900000000003</v>
      </c>
      <c r="G287" s="36"/>
      <c r="H287" s="36">
        <v>0</v>
      </c>
      <c r="I287" s="32">
        <v>0</v>
      </c>
      <c r="J287" s="36">
        <v>0</v>
      </c>
      <c r="K287" s="36"/>
      <c r="L287" s="36">
        <v>0</v>
      </c>
      <c r="M287" s="32">
        <v>0</v>
      </c>
      <c r="N287" s="36">
        <v>-1.0300000000000001E-3</v>
      </c>
      <c r="O287" s="36"/>
      <c r="P287" s="36">
        <v>0</v>
      </c>
      <c r="Q287" s="32">
        <v>0</v>
      </c>
      <c r="R287" s="37">
        <f t="shared" ref="R287:R295" si="11">P287*(1+Q287%)</f>
        <v>0</v>
      </c>
    </row>
    <row r="288" spans="1:18">
      <c r="A288" s="1" t="s">
        <v>510</v>
      </c>
      <c r="B288" s="75" t="s">
        <v>511</v>
      </c>
      <c r="C288" s="21" t="s">
        <v>20</v>
      </c>
      <c r="D288" s="36">
        <v>0</v>
      </c>
      <c r="E288" s="32">
        <v>0</v>
      </c>
      <c r="F288" s="36">
        <v>0</v>
      </c>
      <c r="G288" s="36"/>
      <c r="H288" s="36">
        <v>0</v>
      </c>
      <c r="I288" s="32">
        <v>0</v>
      </c>
      <c r="J288" s="36">
        <v>0</v>
      </c>
      <c r="K288" s="36"/>
      <c r="L288" s="36">
        <v>0</v>
      </c>
      <c r="M288" s="32">
        <v>0</v>
      </c>
      <c r="N288" s="36">
        <v>-1E-3</v>
      </c>
      <c r="O288" s="36"/>
      <c r="P288" s="36">
        <v>0</v>
      </c>
      <c r="Q288" s="32">
        <v>0</v>
      </c>
      <c r="R288" s="37">
        <f t="shared" si="11"/>
        <v>0</v>
      </c>
    </row>
    <row r="289" spans="1:19">
      <c r="A289" s="1" t="s">
        <v>512</v>
      </c>
      <c r="B289" s="69" t="s">
        <v>513</v>
      </c>
      <c r="C289" s="21" t="s">
        <v>20</v>
      </c>
      <c r="D289" s="36">
        <v>9799.06</v>
      </c>
      <c r="E289" s="32">
        <v>0</v>
      </c>
      <c r="F289" s="36">
        <v>11954.85</v>
      </c>
      <c r="G289" s="36"/>
      <c r="H289" s="36">
        <v>0</v>
      </c>
      <c r="I289" s="32">
        <v>0</v>
      </c>
      <c r="J289" s="36">
        <v>0</v>
      </c>
      <c r="K289" s="36"/>
      <c r="L289" s="36">
        <v>9167.5400000000009</v>
      </c>
      <c r="M289" s="32">
        <v>0</v>
      </c>
      <c r="N289" s="36">
        <v>11184.4</v>
      </c>
      <c r="O289" s="36"/>
      <c r="P289" s="36">
        <v>0</v>
      </c>
      <c r="Q289" s="32">
        <v>0</v>
      </c>
      <c r="R289" s="37">
        <f t="shared" si="11"/>
        <v>0</v>
      </c>
    </row>
    <row r="290" spans="1:19">
      <c r="A290" s="1" t="s">
        <v>514</v>
      </c>
      <c r="B290" s="75" t="s">
        <v>515</v>
      </c>
      <c r="C290" s="21" t="s">
        <v>20</v>
      </c>
      <c r="D290" s="36">
        <v>0</v>
      </c>
      <c r="E290" s="32">
        <v>0</v>
      </c>
      <c r="F290" s="36">
        <v>0</v>
      </c>
      <c r="G290" s="36"/>
      <c r="H290" s="36">
        <v>0</v>
      </c>
      <c r="I290" s="32">
        <v>0</v>
      </c>
      <c r="J290" s="36">
        <v>0</v>
      </c>
      <c r="K290" s="36"/>
      <c r="L290" s="36">
        <v>0</v>
      </c>
      <c r="M290" s="32">
        <v>0</v>
      </c>
      <c r="N290" s="36">
        <v>0</v>
      </c>
      <c r="O290" s="36"/>
      <c r="P290" s="36">
        <v>0</v>
      </c>
      <c r="Q290" s="32">
        <v>0</v>
      </c>
      <c r="R290" s="37">
        <f t="shared" si="11"/>
        <v>0</v>
      </c>
    </row>
    <row r="291" spans="1:19">
      <c r="A291" s="1" t="s">
        <v>516</v>
      </c>
      <c r="B291" s="69" t="s">
        <v>476</v>
      </c>
      <c r="C291" s="21" t="s">
        <v>20</v>
      </c>
      <c r="D291" s="36">
        <v>0</v>
      </c>
      <c r="E291" s="32">
        <v>0</v>
      </c>
      <c r="F291" s="36">
        <v>0</v>
      </c>
      <c r="G291" s="36"/>
      <c r="H291" s="36">
        <v>0</v>
      </c>
      <c r="I291" s="32">
        <v>0</v>
      </c>
      <c r="J291" s="36">
        <v>0</v>
      </c>
      <c r="K291" s="36"/>
      <c r="L291" s="36">
        <v>0</v>
      </c>
      <c r="M291" s="32">
        <v>0</v>
      </c>
      <c r="N291" s="36">
        <v>0</v>
      </c>
      <c r="O291" s="36"/>
      <c r="P291" s="36">
        <v>0</v>
      </c>
      <c r="Q291" s="32">
        <v>0</v>
      </c>
      <c r="R291" s="37">
        <f t="shared" si="11"/>
        <v>0</v>
      </c>
    </row>
    <row r="292" spans="1:19">
      <c r="A292" s="1" t="s">
        <v>517</v>
      </c>
      <c r="B292" s="75" t="s">
        <v>518</v>
      </c>
      <c r="C292" s="21" t="s">
        <v>20</v>
      </c>
      <c r="D292" s="36">
        <v>0</v>
      </c>
      <c r="E292" s="32">
        <v>0</v>
      </c>
      <c r="F292" s="36">
        <v>0</v>
      </c>
      <c r="G292" s="36"/>
      <c r="H292" s="36">
        <v>0</v>
      </c>
      <c r="I292" s="32">
        <v>0</v>
      </c>
      <c r="J292" s="36">
        <v>0</v>
      </c>
      <c r="K292" s="36"/>
      <c r="L292" s="36">
        <v>0</v>
      </c>
      <c r="M292" s="32">
        <v>0</v>
      </c>
      <c r="N292" s="36">
        <v>0</v>
      </c>
      <c r="O292" s="36"/>
      <c r="P292" s="36">
        <v>0</v>
      </c>
      <c r="Q292" s="32">
        <v>0</v>
      </c>
      <c r="R292" s="37">
        <f t="shared" si="11"/>
        <v>0</v>
      </c>
    </row>
    <row r="293" spans="1:19">
      <c r="A293" s="1" t="s">
        <v>519</v>
      </c>
      <c r="B293" s="69" t="s">
        <v>520</v>
      </c>
      <c r="C293" s="21" t="s">
        <v>20</v>
      </c>
      <c r="D293" s="36">
        <v>0</v>
      </c>
      <c r="E293" s="32">
        <v>0</v>
      </c>
      <c r="F293" s="36">
        <v>0</v>
      </c>
      <c r="G293" s="36"/>
      <c r="H293" s="36">
        <v>0</v>
      </c>
      <c r="I293" s="32">
        <v>0</v>
      </c>
      <c r="J293" s="36">
        <v>0</v>
      </c>
      <c r="K293" s="36"/>
      <c r="L293" s="36">
        <v>0</v>
      </c>
      <c r="M293" s="32">
        <v>0</v>
      </c>
      <c r="N293" s="36">
        <v>0</v>
      </c>
      <c r="O293" s="36"/>
      <c r="P293" s="36">
        <v>0</v>
      </c>
      <c r="Q293" s="32">
        <v>0</v>
      </c>
      <c r="R293" s="37">
        <f t="shared" si="11"/>
        <v>0</v>
      </c>
    </row>
    <row r="294" spans="1:19">
      <c r="A294" s="1" t="s">
        <v>521</v>
      </c>
      <c r="B294" s="74" t="s">
        <v>522</v>
      </c>
      <c r="C294" s="21" t="s">
        <v>20</v>
      </c>
      <c r="D294" s="36">
        <v>0</v>
      </c>
      <c r="E294" s="32">
        <v>0</v>
      </c>
      <c r="F294" s="36">
        <v>0</v>
      </c>
      <c r="G294" s="36"/>
      <c r="H294" s="36">
        <v>0</v>
      </c>
      <c r="I294" s="32">
        <v>0</v>
      </c>
      <c r="J294" s="36">
        <v>0</v>
      </c>
      <c r="K294" s="36"/>
      <c r="L294" s="36">
        <v>0</v>
      </c>
      <c r="M294" s="32">
        <v>0</v>
      </c>
      <c r="N294" s="36">
        <v>0</v>
      </c>
      <c r="O294" s="36"/>
      <c r="P294" s="36">
        <v>0</v>
      </c>
      <c r="Q294" s="32">
        <v>0</v>
      </c>
      <c r="R294" s="37">
        <f t="shared" si="11"/>
        <v>0</v>
      </c>
    </row>
    <row r="295" spans="1:19">
      <c r="A295" s="1" t="s">
        <v>523</v>
      </c>
      <c r="B295" s="135" t="s">
        <v>524</v>
      </c>
      <c r="C295" s="21" t="s">
        <v>20</v>
      </c>
      <c r="D295" s="36">
        <v>8803.77</v>
      </c>
      <c r="E295" s="32">
        <v>0</v>
      </c>
      <c r="F295" s="36">
        <v>8803.77</v>
      </c>
      <c r="G295" s="36"/>
      <c r="H295" s="36">
        <v>0</v>
      </c>
      <c r="I295" s="32">
        <v>0</v>
      </c>
      <c r="J295" s="36">
        <v>0</v>
      </c>
      <c r="K295" s="36"/>
      <c r="L295" s="36">
        <v>8735.08</v>
      </c>
      <c r="M295" s="32">
        <v>0</v>
      </c>
      <c r="N295" s="36">
        <v>8735.08</v>
      </c>
      <c r="O295" s="36"/>
      <c r="P295" s="36">
        <v>0</v>
      </c>
      <c r="Q295" s="32">
        <v>0</v>
      </c>
      <c r="R295" s="37">
        <f t="shared" si="11"/>
        <v>0</v>
      </c>
    </row>
    <row r="296" spans="1:19">
      <c r="B296" s="135"/>
      <c r="C296" s="21"/>
      <c r="D296" s="68"/>
      <c r="E296" s="32"/>
      <c r="F296" s="68"/>
      <c r="G296" s="68"/>
      <c r="H296" s="68"/>
      <c r="I296" s="32"/>
      <c r="J296" s="68"/>
      <c r="K296" s="68"/>
      <c r="L296" s="68"/>
      <c r="M296" s="32"/>
      <c r="N296" s="37"/>
      <c r="O296" s="68"/>
      <c r="P296" s="68"/>
      <c r="Q296" s="32"/>
      <c r="R296" s="37"/>
    </row>
    <row r="297" spans="1:19">
      <c r="B297" s="143" t="s">
        <v>525</v>
      </c>
      <c r="C297" s="71" t="s">
        <v>97</v>
      </c>
      <c r="D297" s="46">
        <f>SUM(D287:D296)</f>
        <v>23004.720000000001</v>
      </c>
      <c r="E297" s="70"/>
      <c r="F297" s="46">
        <f>SUM(F287:F296)</f>
        <v>25160.510000000002</v>
      </c>
      <c r="G297" s="46"/>
      <c r="H297" s="46">
        <f>SUM(H287:H296)</f>
        <v>0</v>
      </c>
      <c r="I297" s="70"/>
      <c r="J297" s="46">
        <f>SUM(J287:J296)</f>
        <v>0</v>
      </c>
      <c r="K297" s="46"/>
      <c r="L297" s="46">
        <f>SUM(L287:L296)</f>
        <v>17902.620000000003</v>
      </c>
      <c r="M297" s="70"/>
      <c r="N297" s="46">
        <f>SUM(N287:N296)</f>
        <v>19919.47797</v>
      </c>
      <c r="O297" s="46"/>
      <c r="P297" s="46">
        <f>SUM(P287:P296)</f>
        <v>0</v>
      </c>
      <c r="Q297" s="70"/>
      <c r="R297" s="46">
        <f>SUM(R287:R296)</f>
        <v>0</v>
      </c>
    </row>
    <row r="298" spans="1:19">
      <c r="B298" s="106"/>
      <c r="C298" s="73"/>
      <c r="D298" s="68"/>
      <c r="E298" s="32"/>
      <c r="F298" s="68"/>
      <c r="G298" s="68"/>
      <c r="H298" s="68"/>
      <c r="I298" s="32"/>
      <c r="J298" s="68"/>
      <c r="K298" s="68"/>
      <c r="L298" s="68"/>
      <c r="M298" s="32"/>
      <c r="N298" s="68"/>
      <c r="O298" s="68"/>
      <c r="P298" s="68"/>
      <c r="Q298" s="32"/>
      <c r="R298" s="68"/>
    </row>
    <row r="299" spans="1:19" s="79" customFormat="1">
      <c r="A299" s="1" t="s">
        <v>526</v>
      </c>
      <c r="B299" s="143" t="s">
        <v>527</v>
      </c>
      <c r="C299" s="71"/>
      <c r="D299" s="46">
        <v>0</v>
      </c>
      <c r="E299" s="70">
        <v>0</v>
      </c>
      <c r="F299" s="46">
        <v>0</v>
      </c>
      <c r="G299" s="46"/>
      <c r="H299" s="46">
        <v>0</v>
      </c>
      <c r="I299" s="70">
        <v>0</v>
      </c>
      <c r="J299" s="46">
        <v>0</v>
      </c>
      <c r="K299" s="46"/>
      <c r="L299" s="46">
        <v>0</v>
      </c>
      <c r="M299" s="70">
        <v>0</v>
      </c>
      <c r="N299" s="46">
        <v>0</v>
      </c>
      <c r="O299" s="46"/>
      <c r="P299" s="46">
        <v>0</v>
      </c>
      <c r="Q299" s="70">
        <v>0</v>
      </c>
      <c r="R299" s="72">
        <f>P299*(1+Q299%)</f>
        <v>0</v>
      </c>
      <c r="S299" s="14"/>
    </row>
    <row r="300" spans="1:19">
      <c r="B300" s="21"/>
      <c r="C300" s="21"/>
      <c r="D300" s="144"/>
      <c r="E300" s="23"/>
      <c r="F300" s="144"/>
      <c r="G300" s="144"/>
      <c r="H300" s="144"/>
      <c r="I300" s="23"/>
      <c r="J300" s="144"/>
      <c r="K300" s="144"/>
      <c r="L300" s="144"/>
      <c r="M300" s="23"/>
      <c r="N300" s="57"/>
      <c r="O300" s="144"/>
      <c r="P300" s="144"/>
      <c r="Q300" s="23"/>
      <c r="R300" s="57"/>
    </row>
    <row r="301" spans="1:19">
      <c r="B301" s="145" t="s">
        <v>528</v>
      </c>
      <c r="C301" s="146"/>
      <c r="D301" s="147">
        <f>D172+D286+D297+D299</f>
        <v>754343.74</v>
      </c>
      <c r="E301" s="147"/>
      <c r="F301" s="147">
        <f>F172+F286+F297+F299</f>
        <v>830401.79</v>
      </c>
      <c r="G301" s="147"/>
      <c r="H301" s="147">
        <f>H172+H286+H297+H299</f>
        <v>66307.08</v>
      </c>
      <c r="I301" s="147"/>
      <c r="J301" s="147">
        <f>J172+J286+J297+J299</f>
        <v>79024.63</v>
      </c>
      <c r="K301" s="147"/>
      <c r="L301" s="147">
        <f>L172+L286+L297+L299</f>
        <v>726994.45000000007</v>
      </c>
      <c r="M301" s="147"/>
      <c r="N301" s="147">
        <f>N172+N286+N297+N299</f>
        <v>806334.29796999996</v>
      </c>
      <c r="O301" s="147"/>
      <c r="P301" s="147">
        <f>P172+P286+P297+P299</f>
        <v>0</v>
      </c>
      <c r="Q301" s="147"/>
      <c r="R301" s="147">
        <f>R172+R286+R297+R299</f>
        <v>0</v>
      </c>
    </row>
    <row r="302" spans="1:19">
      <c r="B302" s="73"/>
      <c r="C302" s="51"/>
      <c r="D302" s="36"/>
      <c r="E302" s="32"/>
      <c r="F302" s="36"/>
      <c r="G302" s="36"/>
      <c r="H302" s="36"/>
      <c r="I302" s="32"/>
      <c r="J302" s="36"/>
      <c r="K302" s="36"/>
      <c r="L302" s="36"/>
      <c r="M302" s="32"/>
      <c r="N302" s="66"/>
      <c r="O302" s="36"/>
      <c r="P302" s="36"/>
      <c r="Q302" s="32"/>
      <c r="R302" s="66"/>
    </row>
    <row r="303" spans="1:19">
      <c r="B303" s="105" t="s">
        <v>529</v>
      </c>
      <c r="C303" s="21" t="s">
        <v>97</v>
      </c>
      <c r="D303" s="68">
        <f>SUM(D95,D104,D129,D162,D163,D164,D166,D167)</f>
        <v>-53350</v>
      </c>
      <c r="E303" s="32">
        <v>0</v>
      </c>
      <c r="F303" s="68">
        <f>SUM(F95,F104,F129,F162,F163,F164,F166,F167)</f>
        <v>-58685</v>
      </c>
      <c r="G303" s="68"/>
      <c r="H303" s="68">
        <f>SUM(H95,H104,H129,H162,H163,H164,H166,H167)</f>
        <v>0</v>
      </c>
      <c r="I303" s="32">
        <v>0</v>
      </c>
      <c r="J303" s="68">
        <f>SUM(J95,J104,J129,J162,J163,J164,J166,J167)</f>
        <v>0</v>
      </c>
      <c r="K303" s="68"/>
      <c r="L303" s="68">
        <f>SUM(L95,L104,L129,L162,L163,L164,L166,L167)</f>
        <v>-59200</v>
      </c>
      <c r="M303" s="32">
        <v>0</v>
      </c>
      <c r="N303" s="68">
        <f>SUM(N95,N104,N129,N162,N163,N164,N166,N167)</f>
        <v>-65120</v>
      </c>
      <c r="O303" s="68"/>
      <c r="P303" s="68">
        <f>SUM(P95,P104,P129,P162,P163,P166)</f>
        <v>0</v>
      </c>
      <c r="Q303" s="32">
        <v>0</v>
      </c>
      <c r="R303" s="66">
        <f>P303*(1+Q303%)</f>
        <v>0</v>
      </c>
    </row>
    <row r="304" spans="1:19">
      <c r="B304" s="105"/>
      <c r="C304" s="21"/>
      <c r="D304" s="22"/>
      <c r="E304" s="23"/>
      <c r="F304" s="22"/>
      <c r="G304" s="22"/>
      <c r="H304" s="22"/>
      <c r="I304" s="23"/>
      <c r="J304" s="22"/>
      <c r="K304" s="22"/>
      <c r="L304" s="22"/>
      <c r="M304" s="23"/>
      <c r="N304" s="29"/>
      <c r="O304" s="22"/>
      <c r="P304" s="22"/>
      <c r="Q304" s="23"/>
      <c r="R304" s="29"/>
    </row>
    <row r="305" spans="1:19" s="79" customFormat="1">
      <c r="A305" s="1" t="s">
        <v>530</v>
      </c>
      <c r="B305" s="143" t="s">
        <v>531</v>
      </c>
      <c r="C305" s="71"/>
      <c r="D305" s="46">
        <v>58000</v>
      </c>
      <c r="E305" s="70">
        <v>0</v>
      </c>
      <c r="F305" s="46">
        <v>58000</v>
      </c>
      <c r="G305" s="46"/>
      <c r="H305" s="46">
        <v>0</v>
      </c>
      <c r="I305" s="70">
        <v>0</v>
      </c>
      <c r="J305" s="46">
        <v>0</v>
      </c>
      <c r="K305" s="46"/>
      <c r="L305" s="46">
        <v>67000</v>
      </c>
      <c r="M305" s="70">
        <v>0</v>
      </c>
      <c r="N305" s="46">
        <v>67000</v>
      </c>
      <c r="O305" s="46"/>
      <c r="P305" s="46">
        <v>0</v>
      </c>
      <c r="Q305" s="70">
        <v>0</v>
      </c>
      <c r="R305" s="72">
        <f>P305*(1+Q305%)</f>
        <v>0</v>
      </c>
      <c r="S305" s="14"/>
    </row>
    <row r="306" spans="1:19">
      <c r="B306" s="105"/>
      <c r="C306" s="21"/>
      <c r="D306" s="22"/>
      <c r="E306" s="23"/>
      <c r="F306" s="22"/>
      <c r="G306" s="22"/>
      <c r="H306" s="22"/>
      <c r="I306" s="23"/>
      <c r="J306" s="22"/>
      <c r="K306" s="22"/>
      <c r="L306" s="22"/>
      <c r="M306" s="23"/>
      <c r="N306" s="29"/>
      <c r="O306" s="22"/>
      <c r="P306" s="22"/>
      <c r="Q306" s="23"/>
      <c r="R306" s="29"/>
    </row>
    <row r="307" spans="1:19">
      <c r="B307" s="71" t="s">
        <v>532</v>
      </c>
      <c r="C307" s="56"/>
      <c r="D307" s="72">
        <f>+D301+D305</f>
        <v>812343.74</v>
      </c>
      <c r="E307" s="70"/>
      <c r="F307" s="72">
        <f>+F301+F305</f>
        <v>888401.79</v>
      </c>
      <c r="G307" s="72"/>
      <c r="H307" s="72">
        <f>+H301+H305</f>
        <v>66307.08</v>
      </c>
      <c r="I307" s="70"/>
      <c r="J307" s="72">
        <f>+J301+J305</f>
        <v>79024.63</v>
      </c>
      <c r="K307" s="72"/>
      <c r="L307" s="72">
        <f>+L301+L305</f>
        <v>793994.45000000007</v>
      </c>
      <c r="M307" s="70"/>
      <c r="N307" s="72">
        <f>+N301+N305</f>
        <v>873334.29796999996</v>
      </c>
      <c r="O307" s="72"/>
      <c r="P307" s="72">
        <f>+P301</f>
        <v>0</v>
      </c>
      <c r="Q307" s="70"/>
      <c r="R307" s="72">
        <f>+R301</f>
        <v>0</v>
      </c>
    </row>
    <row r="308" spans="1:19">
      <c r="A308" s="1" t="s">
        <v>533</v>
      </c>
      <c r="B308" s="105"/>
      <c r="C308" s="21"/>
      <c r="D308" s="22"/>
      <c r="E308" s="23"/>
      <c r="F308" s="22"/>
      <c r="G308" s="22"/>
      <c r="H308" s="22"/>
      <c r="I308" s="23"/>
      <c r="J308" s="22"/>
      <c r="K308" s="22"/>
      <c r="L308" s="22"/>
      <c r="M308" s="23"/>
      <c r="N308" s="29"/>
      <c r="O308" s="72"/>
      <c r="P308" s="72"/>
      <c r="Q308" s="70"/>
      <c r="R308" s="72"/>
    </row>
    <row r="309" spans="1:19">
      <c r="A309" s="148" t="s">
        <v>534</v>
      </c>
      <c r="B309" s="71" t="s">
        <v>535</v>
      </c>
      <c r="C309" s="56"/>
      <c r="D309" s="72"/>
      <c r="E309" s="70"/>
      <c r="F309" s="72">
        <v>932821.85</v>
      </c>
      <c r="G309" s="72"/>
      <c r="H309" s="72"/>
      <c r="I309" s="70"/>
      <c r="J309" s="72">
        <v>82975.86</v>
      </c>
      <c r="K309" s="72"/>
      <c r="L309" s="72"/>
      <c r="M309" s="70"/>
      <c r="N309" s="72">
        <v>917001.03</v>
      </c>
      <c r="O309" s="72"/>
      <c r="P309" s="72"/>
      <c r="Q309" s="70"/>
      <c r="R309" s="72"/>
    </row>
    <row r="310" spans="1:19" hidden="1">
      <c r="B310" s="73"/>
      <c r="C310" s="51"/>
      <c r="D310" s="36"/>
      <c r="E310" s="32"/>
      <c r="F310" s="36"/>
      <c r="G310" s="36"/>
      <c r="H310" s="36"/>
      <c r="I310" s="32"/>
      <c r="J310" s="36"/>
      <c r="K310" s="36"/>
      <c r="L310" s="36"/>
      <c r="M310" s="32"/>
      <c r="N310" s="66"/>
      <c r="O310" s="36"/>
      <c r="P310" s="36"/>
      <c r="Q310" s="32"/>
      <c r="R310" s="66"/>
    </row>
    <row r="311" spans="1:19" hidden="1">
      <c r="B311" s="71" t="s">
        <v>536</v>
      </c>
      <c r="C311" s="56"/>
      <c r="D311" s="134"/>
      <c r="E311" s="70"/>
      <c r="F311" s="134"/>
      <c r="G311" s="134"/>
      <c r="H311" s="134"/>
      <c r="I311" s="70"/>
      <c r="J311" s="134"/>
      <c r="K311" s="134"/>
      <c r="L311" s="72"/>
      <c r="M311" s="70"/>
      <c r="N311" s="72"/>
      <c r="O311" s="134"/>
      <c r="P311" s="72">
        <f>P307*1.1</f>
        <v>0</v>
      </c>
      <c r="Q311" s="70"/>
      <c r="R311" s="72"/>
    </row>
    <row r="312" spans="1:19" hidden="1">
      <c r="B312" s="149"/>
      <c r="C312" s="150"/>
      <c r="D312" s="151"/>
      <c r="E312" s="152"/>
      <c r="F312" s="151"/>
      <c r="G312" s="151"/>
      <c r="H312" s="151"/>
      <c r="I312" s="152"/>
      <c r="J312" s="151"/>
      <c r="K312" s="151"/>
      <c r="L312" s="151"/>
      <c r="M312" s="152"/>
      <c r="O312" s="151"/>
      <c r="P312" s="151"/>
      <c r="Q312" s="152"/>
    </row>
    <row r="313" spans="1:19" s="159" customFormat="1" ht="12.75" hidden="1" thickBot="1">
      <c r="A313" s="1"/>
      <c r="B313" s="154" t="s">
        <v>537</v>
      </c>
      <c r="C313" s="155"/>
      <c r="D313" s="156"/>
      <c r="E313" s="157"/>
      <c r="F313" s="156"/>
      <c r="G313" s="156"/>
      <c r="H313" s="156"/>
      <c r="I313" s="157"/>
      <c r="J313" s="156"/>
      <c r="K313" s="156"/>
      <c r="L313" s="156"/>
      <c r="M313" s="157"/>
      <c r="N313" s="158"/>
      <c r="O313" s="156"/>
      <c r="P313" s="156"/>
      <c r="Q313" s="157"/>
      <c r="R313" s="158"/>
    </row>
    <row r="314" spans="1:19">
      <c r="B314" s="160"/>
      <c r="C314" s="161"/>
      <c r="D314" s="162"/>
      <c r="E314" s="163"/>
      <c r="F314" s="162"/>
      <c r="G314" s="162"/>
      <c r="H314" s="162"/>
      <c r="I314" s="163"/>
      <c r="J314" s="162"/>
      <c r="K314" s="162"/>
      <c r="L314" s="162"/>
      <c r="M314" s="163"/>
      <c r="N314" s="164"/>
      <c r="O314" s="162"/>
      <c r="P314" s="162"/>
      <c r="Q314" s="163"/>
      <c r="R314" s="164"/>
    </row>
    <row r="315" spans="1:19">
      <c r="B315" s="165" t="s">
        <v>538</v>
      </c>
      <c r="C315" s="146"/>
      <c r="D315" s="166"/>
      <c r="E315" s="167"/>
      <c r="F315" s="166"/>
      <c r="G315" s="166"/>
      <c r="H315" s="166"/>
      <c r="I315" s="167"/>
      <c r="J315" s="166"/>
      <c r="K315" s="166"/>
      <c r="L315" s="166"/>
      <c r="M315" s="167"/>
      <c r="N315" s="166"/>
      <c r="O315" s="166"/>
      <c r="P315" s="166"/>
      <c r="Q315" s="167"/>
      <c r="R315" s="166"/>
    </row>
    <row r="316" spans="1:19">
      <c r="B316" s="140" t="s">
        <v>539</v>
      </c>
      <c r="C316" s="49" t="s">
        <v>20</v>
      </c>
      <c r="D316" s="36">
        <v>0</v>
      </c>
      <c r="E316" s="32">
        <v>0</v>
      </c>
      <c r="F316" s="36">
        <v>0</v>
      </c>
      <c r="G316" s="36"/>
      <c r="H316" s="36">
        <v>0</v>
      </c>
      <c r="I316" s="32">
        <v>0</v>
      </c>
      <c r="J316" s="36">
        <v>0</v>
      </c>
      <c r="K316" s="36"/>
      <c r="L316" s="36">
        <v>0</v>
      </c>
      <c r="M316" s="32">
        <v>0</v>
      </c>
      <c r="N316" s="36">
        <v>0</v>
      </c>
      <c r="O316" s="36"/>
      <c r="P316" s="36">
        <v>0</v>
      </c>
      <c r="Q316" s="32">
        <v>0</v>
      </c>
      <c r="R316" s="37">
        <f t="shared" ref="R316:R325" si="12">P316*(1+Q316%)</f>
        <v>0</v>
      </c>
    </row>
    <row r="317" spans="1:19">
      <c r="B317" s="140" t="s">
        <v>540</v>
      </c>
      <c r="C317" s="49" t="s">
        <v>20</v>
      </c>
      <c r="D317" s="36">
        <v>0</v>
      </c>
      <c r="E317" s="32">
        <v>0</v>
      </c>
      <c r="F317" s="36">
        <v>0</v>
      </c>
      <c r="G317" s="36"/>
      <c r="H317" s="36">
        <v>0</v>
      </c>
      <c r="I317" s="32">
        <v>0</v>
      </c>
      <c r="J317" s="36">
        <v>0</v>
      </c>
      <c r="K317" s="36"/>
      <c r="L317" s="36">
        <v>0</v>
      </c>
      <c r="M317" s="32">
        <v>0</v>
      </c>
      <c r="N317" s="36">
        <v>0</v>
      </c>
      <c r="O317" s="36"/>
      <c r="P317" s="36">
        <v>0</v>
      </c>
      <c r="Q317" s="32">
        <v>0</v>
      </c>
      <c r="R317" s="37">
        <f t="shared" si="12"/>
        <v>0</v>
      </c>
    </row>
    <row r="318" spans="1:19">
      <c r="B318" s="34" t="s">
        <v>129</v>
      </c>
      <c r="C318" s="49" t="s">
        <v>20</v>
      </c>
      <c r="D318" s="36">
        <v>0</v>
      </c>
      <c r="E318" s="32">
        <v>0</v>
      </c>
      <c r="F318" s="36">
        <v>0</v>
      </c>
      <c r="G318" s="36"/>
      <c r="H318" s="36">
        <v>0</v>
      </c>
      <c r="I318" s="32">
        <v>0</v>
      </c>
      <c r="J318" s="36">
        <v>0</v>
      </c>
      <c r="K318" s="36"/>
      <c r="L318" s="36">
        <v>0</v>
      </c>
      <c r="M318" s="32">
        <v>0</v>
      </c>
      <c r="N318" s="36">
        <v>0</v>
      </c>
      <c r="O318" s="36"/>
      <c r="P318" s="36">
        <v>0</v>
      </c>
      <c r="Q318" s="32">
        <v>0</v>
      </c>
      <c r="R318" s="37">
        <f t="shared" si="12"/>
        <v>0</v>
      </c>
    </row>
    <row r="319" spans="1:19">
      <c r="B319" s="140" t="s">
        <v>541</v>
      </c>
      <c r="C319" s="49" t="s">
        <v>20</v>
      </c>
      <c r="D319" s="36">
        <v>0</v>
      </c>
      <c r="E319" s="32">
        <v>0</v>
      </c>
      <c r="F319" s="36">
        <v>0</v>
      </c>
      <c r="G319" s="36"/>
      <c r="H319" s="36">
        <v>0</v>
      </c>
      <c r="I319" s="32">
        <v>0</v>
      </c>
      <c r="J319" s="36">
        <v>0</v>
      </c>
      <c r="K319" s="36"/>
      <c r="L319" s="36">
        <v>0</v>
      </c>
      <c r="M319" s="32">
        <v>0</v>
      </c>
      <c r="N319" s="36">
        <v>0</v>
      </c>
      <c r="O319" s="36"/>
      <c r="P319" s="36">
        <v>0</v>
      </c>
      <c r="Q319" s="32">
        <v>0</v>
      </c>
      <c r="R319" s="37">
        <f t="shared" si="12"/>
        <v>0</v>
      </c>
    </row>
    <row r="320" spans="1:19">
      <c r="B320" s="140" t="s">
        <v>542</v>
      </c>
      <c r="C320" s="49" t="s">
        <v>20</v>
      </c>
      <c r="D320" s="36">
        <v>0</v>
      </c>
      <c r="E320" s="32">
        <v>0</v>
      </c>
      <c r="F320" s="36">
        <v>0</v>
      </c>
      <c r="G320" s="36"/>
      <c r="H320" s="36">
        <v>0</v>
      </c>
      <c r="I320" s="32">
        <v>0</v>
      </c>
      <c r="J320" s="36">
        <v>0</v>
      </c>
      <c r="K320" s="36"/>
      <c r="L320" s="36">
        <v>0</v>
      </c>
      <c r="M320" s="32">
        <v>0</v>
      </c>
      <c r="N320" s="36">
        <v>0</v>
      </c>
      <c r="O320" s="36"/>
      <c r="P320" s="36">
        <v>0</v>
      </c>
      <c r="Q320" s="32">
        <v>0</v>
      </c>
      <c r="R320" s="37">
        <f t="shared" si="12"/>
        <v>0</v>
      </c>
    </row>
    <row r="321" spans="2:18">
      <c r="B321" s="140" t="s">
        <v>543</v>
      </c>
      <c r="C321" s="49" t="s">
        <v>20</v>
      </c>
      <c r="D321" s="36">
        <v>0</v>
      </c>
      <c r="E321" s="32">
        <v>0</v>
      </c>
      <c r="F321" s="36">
        <v>0</v>
      </c>
      <c r="G321" s="36"/>
      <c r="H321" s="36">
        <v>0</v>
      </c>
      <c r="I321" s="32">
        <v>0</v>
      </c>
      <c r="J321" s="36">
        <v>0</v>
      </c>
      <c r="K321" s="36"/>
      <c r="L321" s="36">
        <v>0</v>
      </c>
      <c r="M321" s="32">
        <v>0</v>
      </c>
      <c r="N321" s="36">
        <v>0</v>
      </c>
      <c r="O321" s="36"/>
      <c r="P321" s="36">
        <v>0</v>
      </c>
      <c r="Q321" s="32">
        <v>0</v>
      </c>
      <c r="R321" s="37">
        <f t="shared" si="12"/>
        <v>0</v>
      </c>
    </row>
    <row r="322" spans="2:18">
      <c r="B322" s="140" t="s">
        <v>544</v>
      </c>
      <c r="C322" s="49" t="s">
        <v>20</v>
      </c>
      <c r="D322" s="36">
        <v>0</v>
      </c>
      <c r="E322" s="32">
        <v>0</v>
      </c>
      <c r="F322" s="36">
        <v>0</v>
      </c>
      <c r="G322" s="36"/>
      <c r="H322" s="36">
        <v>0</v>
      </c>
      <c r="I322" s="32">
        <v>0</v>
      </c>
      <c r="J322" s="36">
        <v>0</v>
      </c>
      <c r="K322" s="36"/>
      <c r="L322" s="36">
        <v>0</v>
      </c>
      <c r="M322" s="32">
        <v>0</v>
      </c>
      <c r="N322" s="36">
        <v>0</v>
      </c>
      <c r="O322" s="36"/>
      <c r="P322" s="36">
        <v>0</v>
      </c>
      <c r="Q322" s="32">
        <v>0</v>
      </c>
      <c r="R322" s="37">
        <f t="shared" si="12"/>
        <v>0</v>
      </c>
    </row>
    <row r="323" spans="2:18">
      <c r="B323" s="140" t="s">
        <v>545</v>
      </c>
      <c r="C323" s="49" t="s">
        <v>20</v>
      </c>
      <c r="D323" s="36">
        <v>0</v>
      </c>
      <c r="E323" s="32">
        <v>0</v>
      </c>
      <c r="F323" s="36">
        <v>0</v>
      </c>
      <c r="G323" s="36"/>
      <c r="H323" s="36">
        <v>0</v>
      </c>
      <c r="I323" s="32">
        <v>0</v>
      </c>
      <c r="J323" s="36">
        <v>0</v>
      </c>
      <c r="K323" s="36"/>
      <c r="L323" s="36">
        <v>0</v>
      </c>
      <c r="M323" s="32">
        <v>0</v>
      </c>
      <c r="N323" s="36">
        <v>0</v>
      </c>
      <c r="O323" s="36"/>
      <c r="P323" s="36">
        <v>0</v>
      </c>
      <c r="Q323" s="32">
        <v>0</v>
      </c>
      <c r="R323" s="37">
        <f t="shared" si="12"/>
        <v>0</v>
      </c>
    </row>
    <row r="324" spans="2:18">
      <c r="B324" s="140" t="s">
        <v>546</v>
      </c>
      <c r="C324" s="49" t="s">
        <v>20</v>
      </c>
      <c r="D324" s="36">
        <v>0</v>
      </c>
      <c r="E324" s="32">
        <v>0</v>
      </c>
      <c r="F324" s="36">
        <v>0</v>
      </c>
      <c r="G324" s="36"/>
      <c r="H324" s="36">
        <v>0</v>
      </c>
      <c r="I324" s="32">
        <v>0</v>
      </c>
      <c r="J324" s="36">
        <v>0</v>
      </c>
      <c r="K324" s="36"/>
      <c r="L324" s="36">
        <v>0</v>
      </c>
      <c r="M324" s="32">
        <v>0</v>
      </c>
      <c r="N324" s="36">
        <v>0</v>
      </c>
      <c r="O324" s="36"/>
      <c r="P324" s="36">
        <v>0</v>
      </c>
      <c r="Q324" s="32">
        <v>0</v>
      </c>
      <c r="R324" s="37">
        <f t="shared" si="12"/>
        <v>0</v>
      </c>
    </row>
    <row r="325" spans="2:18">
      <c r="B325" s="140" t="s">
        <v>476</v>
      </c>
      <c r="C325" s="49" t="s">
        <v>20</v>
      </c>
      <c r="D325" s="36">
        <v>0</v>
      </c>
      <c r="E325" s="32">
        <v>0</v>
      </c>
      <c r="F325" s="36">
        <v>0</v>
      </c>
      <c r="G325" s="36"/>
      <c r="H325" s="36">
        <v>0</v>
      </c>
      <c r="I325" s="32">
        <v>0</v>
      </c>
      <c r="J325" s="36">
        <v>0</v>
      </c>
      <c r="K325" s="36"/>
      <c r="L325" s="36">
        <v>0</v>
      </c>
      <c r="M325" s="32">
        <v>0</v>
      </c>
      <c r="N325" s="36">
        <v>0</v>
      </c>
      <c r="O325" s="36"/>
      <c r="P325" s="36">
        <v>0</v>
      </c>
      <c r="Q325" s="32">
        <v>0</v>
      </c>
      <c r="R325" s="37">
        <f t="shared" si="12"/>
        <v>0</v>
      </c>
    </row>
    <row r="326" spans="2:18">
      <c r="B326" s="168"/>
      <c r="C326" s="74"/>
      <c r="D326" s="144"/>
      <c r="E326" s="169"/>
      <c r="F326" s="144"/>
      <c r="G326" s="144"/>
      <c r="H326" s="144"/>
      <c r="I326" s="169"/>
      <c r="J326" s="144"/>
      <c r="K326" s="144"/>
      <c r="L326" s="144"/>
      <c r="M326" s="169"/>
      <c r="N326" s="170"/>
      <c r="O326" s="144"/>
      <c r="P326" s="144"/>
      <c r="Q326" s="169"/>
      <c r="R326" s="170"/>
    </row>
    <row r="327" spans="2:18">
      <c r="B327" s="71" t="s">
        <v>547</v>
      </c>
      <c r="C327" s="71" t="s">
        <v>97</v>
      </c>
      <c r="D327" s="72">
        <f>SUM(D316:D326)</f>
        <v>0</v>
      </c>
      <c r="E327" s="171"/>
      <c r="F327" s="72">
        <f>SUM(F316:F326)</f>
        <v>0</v>
      </c>
      <c r="G327" s="72"/>
      <c r="H327" s="72">
        <f>SUM(H316:H326)</f>
        <v>0</v>
      </c>
      <c r="I327" s="171"/>
      <c r="J327" s="72">
        <f>SUM(J316:J326)</f>
        <v>0</v>
      </c>
      <c r="K327" s="72"/>
      <c r="L327" s="72">
        <f>SUM(L316:L326)</f>
        <v>0</v>
      </c>
      <c r="M327" s="171"/>
      <c r="N327" s="72">
        <f>SUM(N316:N326)</f>
        <v>0</v>
      </c>
      <c r="O327" s="72"/>
      <c r="P327" s="72">
        <f>SUM(P316:P326)</f>
        <v>0</v>
      </c>
      <c r="Q327" s="171"/>
      <c r="R327" s="72">
        <f>SUM(R316:R326)</f>
        <v>0</v>
      </c>
    </row>
    <row r="328" spans="2:18">
      <c r="B328" s="73"/>
      <c r="C328" s="73"/>
      <c r="D328" s="66"/>
      <c r="E328" s="172"/>
      <c r="F328" s="66"/>
      <c r="G328" s="66"/>
      <c r="H328" s="66"/>
      <c r="I328" s="172"/>
      <c r="J328" s="66"/>
      <c r="K328" s="66"/>
      <c r="L328" s="66"/>
      <c r="M328" s="172"/>
      <c r="N328" s="66"/>
      <c r="O328" s="66"/>
      <c r="P328" s="66"/>
      <c r="Q328" s="172"/>
      <c r="R328" s="66"/>
    </row>
    <row r="329" spans="2:18">
      <c r="B329" s="165" t="s">
        <v>548</v>
      </c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</row>
    <row r="330" spans="2:18">
      <c r="B330" s="140" t="s">
        <v>549</v>
      </c>
      <c r="C330" s="49" t="s">
        <v>20</v>
      </c>
      <c r="D330" s="36">
        <v>0</v>
      </c>
      <c r="E330" s="32">
        <v>0</v>
      </c>
      <c r="F330" s="36">
        <v>0</v>
      </c>
      <c r="G330" s="36"/>
      <c r="H330" s="36">
        <v>0</v>
      </c>
      <c r="I330" s="32">
        <v>0</v>
      </c>
      <c r="J330" s="36">
        <v>0</v>
      </c>
      <c r="K330" s="36"/>
      <c r="L330" s="36">
        <v>0</v>
      </c>
      <c r="M330" s="32">
        <v>0</v>
      </c>
      <c r="N330" s="36">
        <v>0</v>
      </c>
      <c r="O330" s="36"/>
      <c r="P330" s="36">
        <v>0</v>
      </c>
      <c r="Q330" s="32">
        <v>0</v>
      </c>
      <c r="R330" s="37">
        <f t="shared" ref="R330:R340" si="13">P330*(1+Q330%)</f>
        <v>0</v>
      </c>
    </row>
    <row r="331" spans="2:18">
      <c r="B331" s="140" t="s">
        <v>550</v>
      </c>
      <c r="C331" s="49" t="s">
        <v>20</v>
      </c>
      <c r="D331" s="36">
        <v>0</v>
      </c>
      <c r="E331" s="32">
        <v>0</v>
      </c>
      <c r="F331" s="36">
        <v>0</v>
      </c>
      <c r="G331" s="36"/>
      <c r="H331" s="36">
        <v>0</v>
      </c>
      <c r="I331" s="32">
        <v>0</v>
      </c>
      <c r="J331" s="36">
        <v>0</v>
      </c>
      <c r="K331" s="36"/>
      <c r="L331" s="36">
        <v>0</v>
      </c>
      <c r="M331" s="32">
        <v>0</v>
      </c>
      <c r="N331" s="36">
        <v>0</v>
      </c>
      <c r="O331" s="36"/>
      <c r="P331" s="36">
        <v>0</v>
      </c>
      <c r="Q331" s="32">
        <v>0</v>
      </c>
      <c r="R331" s="37">
        <f t="shared" si="13"/>
        <v>0</v>
      </c>
    </row>
    <row r="332" spans="2:18">
      <c r="B332" s="140" t="s">
        <v>551</v>
      </c>
      <c r="C332" s="49" t="s">
        <v>20</v>
      </c>
      <c r="D332" s="36">
        <v>0</v>
      </c>
      <c r="E332" s="32">
        <v>0</v>
      </c>
      <c r="F332" s="36">
        <v>0</v>
      </c>
      <c r="G332" s="36"/>
      <c r="H332" s="36">
        <v>0</v>
      </c>
      <c r="I332" s="32">
        <v>0</v>
      </c>
      <c r="J332" s="36">
        <v>0</v>
      </c>
      <c r="K332" s="36"/>
      <c r="L332" s="36">
        <v>0</v>
      </c>
      <c r="M332" s="32">
        <v>0</v>
      </c>
      <c r="N332" s="36">
        <v>0</v>
      </c>
      <c r="O332" s="36"/>
      <c r="P332" s="36">
        <v>0</v>
      </c>
      <c r="Q332" s="32">
        <v>0</v>
      </c>
      <c r="R332" s="37">
        <f t="shared" si="13"/>
        <v>0</v>
      </c>
    </row>
    <row r="333" spans="2:18">
      <c r="B333" s="140" t="s">
        <v>552</v>
      </c>
      <c r="C333" s="49" t="s">
        <v>20</v>
      </c>
      <c r="D333" s="36">
        <v>0</v>
      </c>
      <c r="E333" s="32">
        <v>0</v>
      </c>
      <c r="F333" s="36">
        <v>0</v>
      </c>
      <c r="G333" s="36"/>
      <c r="H333" s="36">
        <v>0</v>
      </c>
      <c r="I333" s="32">
        <v>0</v>
      </c>
      <c r="J333" s="36">
        <v>0</v>
      </c>
      <c r="K333" s="36"/>
      <c r="L333" s="36">
        <v>0</v>
      </c>
      <c r="M333" s="32">
        <v>0</v>
      </c>
      <c r="N333" s="36">
        <v>0</v>
      </c>
      <c r="O333" s="36"/>
      <c r="P333" s="36">
        <v>0</v>
      </c>
      <c r="Q333" s="32">
        <v>0</v>
      </c>
      <c r="R333" s="37">
        <f t="shared" si="13"/>
        <v>0</v>
      </c>
    </row>
    <row r="334" spans="2:18">
      <c r="B334" s="140" t="s">
        <v>131</v>
      </c>
      <c r="C334" s="49" t="s">
        <v>20</v>
      </c>
      <c r="D334" s="36">
        <v>0</v>
      </c>
      <c r="E334" s="32">
        <v>0</v>
      </c>
      <c r="F334" s="36">
        <v>0</v>
      </c>
      <c r="G334" s="36"/>
      <c r="H334" s="36">
        <v>0</v>
      </c>
      <c r="I334" s="32">
        <v>0</v>
      </c>
      <c r="J334" s="36">
        <v>0</v>
      </c>
      <c r="K334" s="36"/>
      <c r="L334" s="36">
        <v>0</v>
      </c>
      <c r="M334" s="32">
        <v>0</v>
      </c>
      <c r="N334" s="36">
        <v>0</v>
      </c>
      <c r="O334" s="36"/>
      <c r="P334" s="36">
        <v>0</v>
      </c>
      <c r="Q334" s="32">
        <v>0</v>
      </c>
      <c r="R334" s="37">
        <f t="shared" si="13"/>
        <v>0</v>
      </c>
    </row>
    <row r="335" spans="2:18">
      <c r="B335" s="140" t="s">
        <v>503</v>
      </c>
      <c r="C335" s="49" t="s">
        <v>20</v>
      </c>
      <c r="D335" s="36">
        <v>0</v>
      </c>
      <c r="E335" s="32">
        <v>0</v>
      </c>
      <c r="F335" s="36">
        <v>0</v>
      </c>
      <c r="G335" s="36"/>
      <c r="H335" s="36">
        <v>0</v>
      </c>
      <c r="I335" s="32">
        <v>0</v>
      </c>
      <c r="J335" s="36">
        <v>0</v>
      </c>
      <c r="K335" s="36"/>
      <c r="L335" s="36">
        <v>0</v>
      </c>
      <c r="M335" s="32">
        <v>0</v>
      </c>
      <c r="N335" s="36">
        <v>0</v>
      </c>
      <c r="O335" s="36"/>
      <c r="P335" s="36">
        <v>0</v>
      </c>
      <c r="Q335" s="32">
        <v>0</v>
      </c>
      <c r="R335" s="37">
        <f t="shared" si="13"/>
        <v>0</v>
      </c>
    </row>
    <row r="336" spans="2:18">
      <c r="B336" s="140" t="s">
        <v>553</v>
      </c>
      <c r="C336" s="49" t="s">
        <v>20</v>
      </c>
      <c r="D336" s="36">
        <v>0</v>
      </c>
      <c r="E336" s="32">
        <v>0</v>
      </c>
      <c r="F336" s="36">
        <v>0</v>
      </c>
      <c r="G336" s="36"/>
      <c r="H336" s="36">
        <v>0</v>
      </c>
      <c r="I336" s="32">
        <v>0</v>
      </c>
      <c r="J336" s="36">
        <v>0</v>
      </c>
      <c r="K336" s="36"/>
      <c r="L336" s="36">
        <v>0</v>
      </c>
      <c r="M336" s="32">
        <v>0</v>
      </c>
      <c r="N336" s="36">
        <v>0</v>
      </c>
      <c r="O336" s="36"/>
      <c r="P336" s="36">
        <v>0</v>
      </c>
      <c r="Q336" s="32">
        <v>0</v>
      </c>
      <c r="R336" s="37">
        <f t="shared" si="13"/>
        <v>0</v>
      </c>
    </row>
    <row r="337" spans="1:18">
      <c r="B337" s="140" t="s">
        <v>554</v>
      </c>
      <c r="C337" s="49" t="s">
        <v>20</v>
      </c>
      <c r="D337" s="36">
        <v>0</v>
      </c>
      <c r="E337" s="32">
        <v>0</v>
      </c>
      <c r="F337" s="36">
        <v>0</v>
      </c>
      <c r="G337" s="36"/>
      <c r="H337" s="36">
        <v>0</v>
      </c>
      <c r="I337" s="32">
        <v>0</v>
      </c>
      <c r="J337" s="36">
        <v>0</v>
      </c>
      <c r="K337" s="36"/>
      <c r="L337" s="36">
        <v>0</v>
      </c>
      <c r="M337" s="32">
        <v>0</v>
      </c>
      <c r="N337" s="36">
        <v>0</v>
      </c>
      <c r="O337" s="36"/>
      <c r="P337" s="36">
        <v>0</v>
      </c>
      <c r="Q337" s="32">
        <v>0</v>
      </c>
      <c r="R337" s="37">
        <f t="shared" si="13"/>
        <v>0</v>
      </c>
    </row>
    <row r="338" spans="1:18">
      <c r="B338" s="140" t="s">
        <v>555</v>
      </c>
      <c r="C338" s="49" t="s">
        <v>20</v>
      </c>
      <c r="D338" s="36">
        <v>0</v>
      </c>
      <c r="E338" s="32">
        <v>0</v>
      </c>
      <c r="F338" s="36">
        <v>0</v>
      </c>
      <c r="G338" s="36"/>
      <c r="H338" s="36">
        <v>0</v>
      </c>
      <c r="I338" s="32">
        <v>0</v>
      </c>
      <c r="J338" s="36">
        <v>0</v>
      </c>
      <c r="K338" s="36"/>
      <c r="L338" s="36">
        <v>0</v>
      </c>
      <c r="M338" s="32">
        <v>0</v>
      </c>
      <c r="N338" s="36">
        <v>0</v>
      </c>
      <c r="O338" s="36"/>
      <c r="P338" s="36">
        <v>0</v>
      </c>
      <c r="Q338" s="32">
        <v>0</v>
      </c>
      <c r="R338" s="37">
        <f t="shared" si="13"/>
        <v>0</v>
      </c>
    </row>
    <row r="339" spans="1:18">
      <c r="B339" s="140" t="s">
        <v>556</v>
      </c>
      <c r="C339" s="49" t="s">
        <v>20</v>
      </c>
      <c r="D339" s="36">
        <v>0</v>
      </c>
      <c r="E339" s="32">
        <v>0</v>
      </c>
      <c r="F339" s="36">
        <v>0</v>
      </c>
      <c r="G339" s="36"/>
      <c r="H339" s="36">
        <v>0</v>
      </c>
      <c r="I339" s="32">
        <v>0</v>
      </c>
      <c r="J339" s="36">
        <v>0</v>
      </c>
      <c r="K339" s="36"/>
      <c r="L339" s="36">
        <v>0</v>
      </c>
      <c r="M339" s="32">
        <v>0</v>
      </c>
      <c r="N339" s="36">
        <v>0</v>
      </c>
      <c r="O339" s="36"/>
      <c r="P339" s="36">
        <v>0</v>
      </c>
      <c r="Q339" s="32">
        <v>0</v>
      </c>
      <c r="R339" s="37">
        <f t="shared" si="13"/>
        <v>0</v>
      </c>
    </row>
    <row r="340" spans="1:18">
      <c r="B340" s="140" t="s">
        <v>557</v>
      </c>
      <c r="C340" s="49" t="s">
        <v>20</v>
      </c>
      <c r="D340" s="92">
        <v>0</v>
      </c>
      <c r="E340" s="93">
        <v>0</v>
      </c>
      <c r="F340" s="92">
        <v>0</v>
      </c>
      <c r="G340" s="92"/>
      <c r="H340" s="92">
        <v>0</v>
      </c>
      <c r="I340" s="93">
        <v>0</v>
      </c>
      <c r="J340" s="92">
        <v>0</v>
      </c>
      <c r="K340" s="92"/>
      <c r="L340" s="92">
        <v>0</v>
      </c>
      <c r="M340" s="93">
        <v>0</v>
      </c>
      <c r="N340" s="92">
        <v>0</v>
      </c>
      <c r="O340" s="92"/>
      <c r="P340" s="92">
        <v>0</v>
      </c>
      <c r="Q340" s="93">
        <v>0</v>
      </c>
      <c r="R340" s="94">
        <f t="shared" si="13"/>
        <v>0</v>
      </c>
    </row>
    <row r="341" spans="1:18">
      <c r="B341" s="173"/>
      <c r="C341" s="174"/>
      <c r="D341" s="175"/>
      <c r="E341" s="97"/>
      <c r="F341" s="175"/>
      <c r="G341" s="175"/>
      <c r="H341" s="175"/>
      <c r="I341" s="97"/>
      <c r="J341" s="175"/>
      <c r="K341" s="175"/>
      <c r="L341" s="175"/>
      <c r="M341" s="97"/>
      <c r="N341" s="175"/>
      <c r="O341" s="175"/>
      <c r="P341" s="175"/>
      <c r="Q341" s="97"/>
      <c r="R341" s="175"/>
    </row>
    <row r="342" spans="1:18">
      <c r="B342" s="71" t="s">
        <v>558</v>
      </c>
      <c r="C342" s="176"/>
      <c r="D342" s="177">
        <f>SUM(D330:D341)</f>
        <v>0</v>
      </c>
      <c r="E342" s="178"/>
      <c r="F342" s="177">
        <f>SUM(F330:F341)</f>
        <v>0</v>
      </c>
      <c r="G342" s="177"/>
      <c r="H342" s="177">
        <f>SUM(H330:H341)</f>
        <v>0</v>
      </c>
      <c r="I342" s="178"/>
      <c r="J342" s="177">
        <f>SUM(J330:J341)</f>
        <v>0</v>
      </c>
      <c r="K342" s="177"/>
      <c r="L342" s="177">
        <f>SUM(L330:L341)</f>
        <v>0</v>
      </c>
      <c r="M342" s="178"/>
      <c r="N342" s="177">
        <f>SUM(N330:N341)</f>
        <v>0</v>
      </c>
      <c r="O342" s="177"/>
      <c r="P342" s="177">
        <f>SUM(P330:P341)</f>
        <v>0</v>
      </c>
      <c r="Q342" s="178"/>
      <c r="R342" s="177">
        <f>SUM(R330:R341)</f>
        <v>0</v>
      </c>
    </row>
    <row r="343" spans="1:18">
      <c r="A343" s="148" t="s">
        <v>559</v>
      </c>
      <c r="D343" s="179"/>
      <c r="E343" s="180"/>
      <c r="F343" s="179"/>
      <c r="G343" s="179"/>
      <c r="H343" s="179"/>
      <c r="I343" s="180"/>
      <c r="J343" s="179"/>
      <c r="K343" s="179"/>
      <c r="L343" s="1"/>
      <c r="M343" s="180"/>
      <c r="N343" s="179"/>
      <c r="O343" s="179"/>
      <c r="P343" s="1"/>
      <c r="Q343" s="180"/>
      <c r="R343" s="179"/>
    </row>
    <row r="344" spans="1:18">
      <c r="B344" s="181"/>
      <c r="D344" s="179"/>
      <c r="E344" s="180"/>
      <c r="F344" s="179"/>
      <c r="G344" s="179"/>
      <c r="H344" s="179"/>
      <c r="I344" s="180"/>
      <c r="J344" s="179"/>
      <c r="K344" s="179"/>
      <c r="L344" s="1"/>
      <c r="M344" s="180"/>
      <c r="N344" s="179"/>
      <c r="O344" s="179"/>
      <c r="P344" s="1"/>
      <c r="Q344" s="180"/>
      <c r="R344" s="179"/>
    </row>
    <row r="345" spans="1:18">
      <c r="D345" s="179"/>
      <c r="E345" s="180"/>
      <c r="F345" s="179"/>
      <c r="G345" s="179"/>
      <c r="H345" s="179"/>
      <c r="I345" s="180"/>
      <c r="J345" s="179"/>
      <c r="K345" s="179"/>
      <c r="L345" s="1"/>
      <c r="M345" s="180"/>
      <c r="N345" s="179"/>
      <c r="O345" s="179"/>
      <c r="P345" s="1"/>
      <c r="Q345" s="180"/>
      <c r="R345" s="179"/>
    </row>
    <row r="346" spans="1:18">
      <c r="D346" s="179"/>
      <c r="E346" s="180"/>
      <c r="F346" s="179"/>
      <c r="G346" s="179"/>
      <c r="H346" s="179"/>
      <c r="I346" s="180"/>
      <c r="J346" s="179"/>
      <c r="K346" s="179"/>
      <c r="L346" s="1"/>
      <c r="M346" s="180"/>
      <c r="N346" s="179"/>
      <c r="O346" s="179"/>
      <c r="P346" s="1"/>
      <c r="Q346" s="180"/>
      <c r="R346" s="179"/>
    </row>
    <row r="347" spans="1:18">
      <c r="D347" s="179"/>
      <c r="E347" s="180"/>
      <c r="F347" s="179"/>
      <c r="G347" s="179"/>
      <c r="H347" s="179"/>
      <c r="I347" s="180"/>
      <c r="J347" s="179"/>
      <c r="K347" s="179"/>
      <c r="L347" s="1"/>
      <c r="M347" s="180"/>
      <c r="N347" s="179"/>
      <c r="O347" s="179"/>
      <c r="P347" s="1"/>
      <c r="Q347" s="180"/>
      <c r="R347" s="179"/>
    </row>
    <row r="348" spans="1:18">
      <c r="D348" s="179"/>
      <c r="E348" s="180"/>
      <c r="F348" s="179"/>
      <c r="G348" s="179"/>
      <c r="H348" s="179"/>
      <c r="I348" s="180"/>
      <c r="J348" s="179"/>
      <c r="K348" s="179"/>
      <c r="L348" s="1"/>
      <c r="M348" s="180"/>
      <c r="N348" s="179"/>
      <c r="O348" s="179"/>
      <c r="P348" s="1"/>
      <c r="Q348" s="180"/>
      <c r="R348" s="179"/>
    </row>
    <row r="349" spans="1:18">
      <c r="D349" s="179"/>
      <c r="E349" s="1"/>
      <c r="F349" s="179"/>
      <c r="G349" s="179"/>
      <c r="H349" s="179"/>
      <c r="I349" s="1"/>
      <c r="J349" s="179"/>
      <c r="K349" s="179"/>
      <c r="L349" s="1"/>
      <c r="M349" s="1"/>
      <c r="N349" s="179"/>
      <c r="O349" s="179"/>
      <c r="P349" s="1"/>
      <c r="Q349" s="1"/>
      <c r="R349" s="179"/>
    </row>
    <row r="350" spans="1:18">
      <c r="D350" s="179"/>
      <c r="E350" s="1"/>
      <c r="F350" s="179"/>
      <c r="G350" s="179"/>
      <c r="H350" s="179"/>
      <c r="I350" s="1"/>
      <c r="J350" s="179"/>
      <c r="K350" s="179"/>
      <c r="L350" s="1"/>
      <c r="M350" s="1"/>
      <c r="N350" s="179"/>
      <c r="O350" s="179"/>
      <c r="P350" s="1"/>
      <c r="Q350" s="1"/>
      <c r="R350" s="179"/>
    </row>
    <row r="351" spans="1:18">
      <c r="D351" s="179"/>
      <c r="E351" s="1"/>
      <c r="F351" s="179"/>
      <c r="G351" s="179"/>
      <c r="H351" s="179"/>
      <c r="I351" s="1"/>
      <c r="J351" s="179"/>
      <c r="K351" s="179"/>
      <c r="L351" s="1"/>
      <c r="M351" s="1"/>
      <c r="N351" s="179"/>
      <c r="O351" s="179"/>
      <c r="P351" s="1"/>
      <c r="Q351" s="1"/>
      <c r="R351" s="179"/>
    </row>
    <row r="352" spans="1:18">
      <c r="B352" s="14"/>
      <c r="C352" s="14"/>
      <c r="D352" s="179"/>
      <c r="E352" s="1"/>
      <c r="F352" s="179"/>
      <c r="G352" s="179"/>
      <c r="H352" s="179"/>
      <c r="I352" s="1"/>
      <c r="J352" s="179"/>
      <c r="K352" s="179"/>
      <c r="L352" s="1"/>
      <c r="M352" s="1"/>
      <c r="N352" s="179"/>
      <c r="O352" s="179"/>
      <c r="P352" s="1"/>
      <c r="Q352" s="1"/>
      <c r="R352" s="179"/>
    </row>
    <row r="353" spans="2:18">
      <c r="B353" s="14"/>
      <c r="C353" s="14"/>
      <c r="D353" s="179"/>
      <c r="E353" s="1"/>
      <c r="F353" s="179"/>
      <c r="G353" s="179"/>
      <c r="H353" s="179"/>
      <c r="I353" s="1"/>
      <c r="J353" s="179"/>
      <c r="K353" s="179"/>
      <c r="L353" s="1"/>
      <c r="M353" s="1"/>
      <c r="N353" s="179"/>
      <c r="O353" s="179"/>
      <c r="P353" s="1"/>
      <c r="Q353" s="1"/>
      <c r="R353" s="179"/>
    </row>
    <row r="354" spans="2:18">
      <c r="B354" s="14"/>
      <c r="C354" s="14"/>
      <c r="D354" s="179"/>
      <c r="E354" s="1"/>
      <c r="F354" s="179"/>
      <c r="G354" s="179"/>
      <c r="H354" s="179"/>
      <c r="I354" s="1"/>
      <c r="J354" s="179"/>
      <c r="K354" s="179"/>
      <c r="L354" s="1"/>
      <c r="M354" s="1"/>
      <c r="N354" s="179"/>
      <c r="O354" s="179"/>
      <c r="P354" s="1"/>
      <c r="Q354" s="1"/>
      <c r="R354" s="179"/>
    </row>
    <row r="355" spans="2:18">
      <c r="B355" s="14"/>
      <c r="C355" s="14"/>
      <c r="D355" s="179"/>
      <c r="E355" s="1"/>
      <c r="F355" s="179"/>
      <c r="G355" s="179"/>
      <c r="H355" s="179"/>
      <c r="I355" s="1"/>
      <c r="J355" s="179"/>
      <c r="K355" s="179"/>
      <c r="L355" s="1"/>
      <c r="M355" s="1"/>
      <c r="N355" s="179"/>
      <c r="O355" s="179"/>
      <c r="P355" s="1"/>
      <c r="Q355" s="1"/>
      <c r="R355" s="179"/>
    </row>
    <row r="356" spans="2:18">
      <c r="B356" s="14"/>
      <c r="C356" s="14"/>
      <c r="D356" s="179"/>
      <c r="E356" s="1"/>
      <c r="F356" s="179"/>
      <c r="G356" s="179"/>
      <c r="H356" s="179"/>
      <c r="I356" s="1"/>
      <c r="J356" s="179"/>
      <c r="K356" s="179"/>
      <c r="L356" s="1"/>
      <c r="M356" s="1"/>
      <c r="N356" s="179"/>
      <c r="O356" s="179"/>
      <c r="P356" s="1"/>
      <c r="Q356" s="1"/>
      <c r="R356" s="179"/>
    </row>
    <row r="357" spans="2:18">
      <c r="B357" s="14"/>
      <c r="C357" s="14"/>
      <c r="D357" s="179"/>
      <c r="E357" s="1"/>
      <c r="F357" s="179"/>
      <c r="G357" s="179"/>
      <c r="H357" s="179"/>
      <c r="I357" s="1"/>
      <c r="J357" s="179"/>
      <c r="K357" s="179"/>
      <c r="L357" s="1"/>
      <c r="M357" s="1"/>
      <c r="N357" s="179"/>
      <c r="O357" s="179"/>
      <c r="P357" s="1"/>
      <c r="Q357" s="1"/>
      <c r="R357" s="179"/>
    </row>
    <row r="358" spans="2:18">
      <c r="B358" s="14"/>
      <c r="C358" s="14"/>
      <c r="D358" s="179"/>
      <c r="E358" s="1"/>
      <c r="F358" s="179"/>
      <c r="G358" s="179"/>
      <c r="H358" s="179"/>
      <c r="I358" s="1"/>
      <c r="J358" s="179"/>
      <c r="K358" s="179"/>
      <c r="L358" s="1"/>
      <c r="M358" s="1"/>
      <c r="N358" s="179"/>
      <c r="O358" s="179"/>
      <c r="P358" s="1"/>
      <c r="Q358" s="1"/>
      <c r="R358" s="179"/>
    </row>
    <row r="359" spans="2:18">
      <c r="B359" s="14"/>
      <c r="C359" s="14"/>
      <c r="D359" s="179"/>
      <c r="E359" s="1"/>
      <c r="F359" s="179"/>
      <c r="G359" s="179"/>
      <c r="H359" s="179"/>
      <c r="I359" s="1"/>
      <c r="J359" s="179"/>
      <c r="K359" s="179"/>
      <c r="L359" s="1"/>
      <c r="M359" s="1"/>
      <c r="N359" s="179"/>
      <c r="O359" s="179"/>
      <c r="P359" s="1"/>
      <c r="Q359" s="1"/>
      <c r="R359" s="179"/>
    </row>
    <row r="360" spans="2:18">
      <c r="B360" s="14"/>
      <c r="C360" s="14"/>
      <c r="D360" s="179"/>
      <c r="E360" s="1"/>
      <c r="F360" s="179"/>
      <c r="G360" s="179"/>
      <c r="H360" s="179"/>
      <c r="I360" s="1"/>
      <c r="J360" s="179"/>
      <c r="K360" s="179"/>
      <c r="L360" s="1"/>
      <c r="M360" s="1"/>
      <c r="N360" s="179"/>
      <c r="O360" s="179"/>
      <c r="P360" s="1"/>
      <c r="Q360" s="1"/>
      <c r="R360" s="179"/>
    </row>
    <row r="361" spans="2:18">
      <c r="B361" s="14"/>
      <c r="C361" s="14"/>
      <c r="D361" s="179"/>
      <c r="E361" s="1"/>
      <c r="F361" s="179"/>
      <c r="G361" s="179"/>
      <c r="H361" s="179"/>
      <c r="I361" s="1"/>
      <c r="J361" s="179"/>
      <c r="K361" s="179"/>
      <c r="L361" s="1"/>
      <c r="M361" s="1"/>
      <c r="N361" s="179"/>
      <c r="O361" s="179"/>
      <c r="P361" s="1"/>
      <c r="Q361" s="1"/>
      <c r="R361" s="179"/>
    </row>
    <row r="362" spans="2:18">
      <c r="B362" s="14"/>
      <c r="C362" s="14"/>
      <c r="D362" s="179"/>
      <c r="E362" s="1"/>
      <c r="F362" s="179"/>
      <c r="G362" s="179"/>
      <c r="H362" s="179"/>
      <c r="I362" s="1"/>
      <c r="J362" s="179"/>
      <c r="K362" s="179"/>
      <c r="L362" s="1"/>
      <c r="M362" s="1"/>
      <c r="N362" s="179"/>
      <c r="O362" s="179"/>
      <c r="P362" s="1"/>
      <c r="Q362" s="1"/>
      <c r="R362" s="179"/>
    </row>
    <row r="363" spans="2:18">
      <c r="B363" s="14"/>
      <c r="C363" s="14"/>
      <c r="D363" s="31"/>
      <c r="E363" s="14"/>
      <c r="F363" s="31"/>
      <c r="G363" s="31"/>
      <c r="H363" s="31"/>
      <c r="I363" s="14"/>
      <c r="J363" s="31"/>
      <c r="K363" s="31"/>
      <c r="M363" s="14"/>
      <c r="N363" s="31"/>
      <c r="O363" s="31"/>
      <c r="Q363" s="14"/>
      <c r="R363" s="31"/>
    </row>
    <row r="364" spans="2:18">
      <c r="B364" s="14"/>
      <c r="C364" s="14"/>
      <c r="D364" s="31"/>
      <c r="E364" s="14"/>
      <c r="F364" s="31"/>
      <c r="G364" s="31"/>
      <c r="H364" s="31"/>
      <c r="I364" s="14"/>
      <c r="J364" s="31"/>
      <c r="K364" s="31"/>
      <c r="M364" s="14"/>
      <c r="N364" s="31"/>
      <c r="O364" s="31"/>
      <c r="Q364" s="14"/>
      <c r="R364" s="31"/>
    </row>
    <row r="365" spans="2:18">
      <c r="B365" s="14"/>
      <c r="C365" s="14"/>
      <c r="D365" s="31"/>
      <c r="E365" s="14"/>
      <c r="F365" s="31"/>
      <c r="G365" s="31"/>
      <c r="H365" s="31"/>
      <c r="I365" s="14"/>
      <c r="J365" s="31"/>
      <c r="K365" s="31"/>
      <c r="M365" s="14"/>
      <c r="N365" s="31"/>
      <c r="O365" s="31"/>
      <c r="Q365" s="14"/>
      <c r="R365" s="31"/>
    </row>
    <row r="366" spans="2:18">
      <c r="D366" s="31"/>
      <c r="E366" s="14"/>
      <c r="F366" s="31"/>
      <c r="G366" s="31"/>
      <c r="H366" s="31"/>
      <c r="I366" s="14"/>
      <c r="J366" s="31"/>
      <c r="K366" s="31"/>
      <c r="M366" s="14"/>
      <c r="N366" s="31"/>
      <c r="O366" s="31"/>
      <c r="Q366" s="14"/>
      <c r="R366" s="31"/>
    </row>
    <row r="367" spans="2:18">
      <c r="D367" s="31"/>
      <c r="E367" s="14"/>
      <c r="F367" s="31"/>
      <c r="G367" s="31"/>
      <c r="H367" s="31"/>
      <c r="I367" s="14"/>
      <c r="J367" s="31"/>
      <c r="K367" s="31"/>
      <c r="M367" s="14"/>
      <c r="N367" s="31"/>
      <c r="O367" s="31"/>
      <c r="Q367" s="14"/>
      <c r="R367" s="31"/>
    </row>
    <row r="368" spans="2:18">
      <c r="D368" s="31"/>
      <c r="E368" s="14"/>
      <c r="F368" s="31"/>
      <c r="G368" s="31"/>
      <c r="H368" s="31"/>
      <c r="I368" s="14"/>
      <c r="J368" s="31"/>
      <c r="K368" s="31"/>
      <c r="M368" s="14"/>
      <c r="N368" s="31"/>
      <c r="O368" s="31"/>
      <c r="Q368" s="14"/>
      <c r="R368" s="31"/>
    </row>
    <row r="369" spans="4:18">
      <c r="D369" s="31"/>
      <c r="E369" s="14"/>
      <c r="F369" s="31"/>
      <c r="G369" s="31"/>
      <c r="H369" s="31"/>
      <c r="I369" s="14"/>
      <c r="J369" s="31"/>
      <c r="K369" s="31"/>
      <c r="M369" s="14"/>
      <c r="N369" s="31"/>
      <c r="O369" s="31"/>
      <c r="Q369" s="14"/>
      <c r="R369" s="31"/>
    </row>
    <row r="370" spans="4:18">
      <c r="D370" s="31"/>
      <c r="E370" s="14"/>
      <c r="F370" s="31"/>
      <c r="G370" s="31"/>
      <c r="H370" s="31"/>
      <c r="I370" s="14"/>
      <c r="J370" s="31"/>
      <c r="K370" s="31"/>
      <c r="M370" s="14"/>
      <c r="N370" s="31"/>
      <c r="O370" s="31"/>
      <c r="Q370" s="14"/>
      <c r="R370" s="31"/>
    </row>
    <row r="371" spans="4:18">
      <c r="D371" s="31"/>
      <c r="E371" s="14"/>
      <c r="F371" s="31"/>
      <c r="G371" s="31"/>
      <c r="H371" s="31"/>
      <c r="I371" s="14"/>
      <c r="J371" s="31"/>
      <c r="K371" s="31"/>
      <c r="M371" s="14"/>
      <c r="N371" s="31"/>
      <c r="O371" s="31"/>
      <c r="Q371" s="14"/>
      <c r="R371" s="31"/>
    </row>
    <row r="372" spans="4:18">
      <c r="D372" s="31"/>
      <c r="E372" s="14"/>
      <c r="F372" s="31"/>
      <c r="G372" s="31"/>
      <c r="H372" s="31"/>
      <c r="I372" s="14"/>
      <c r="J372" s="31"/>
      <c r="K372" s="31"/>
      <c r="M372" s="14"/>
      <c r="N372" s="31"/>
      <c r="O372" s="31"/>
      <c r="Q372" s="14"/>
      <c r="R372" s="31"/>
    </row>
    <row r="373" spans="4:18">
      <c r="D373" s="31"/>
      <c r="E373" s="14"/>
      <c r="F373" s="31"/>
      <c r="G373" s="31"/>
      <c r="H373" s="31"/>
      <c r="I373" s="14"/>
      <c r="J373" s="31"/>
      <c r="K373" s="31"/>
      <c r="M373" s="14"/>
      <c r="N373" s="31"/>
      <c r="O373" s="31"/>
      <c r="Q373" s="14"/>
      <c r="R373" s="31"/>
    </row>
    <row r="374" spans="4:18">
      <c r="D374" s="31"/>
      <c r="E374" s="14"/>
      <c r="F374" s="31"/>
      <c r="G374" s="31"/>
      <c r="H374" s="31"/>
      <c r="I374" s="14"/>
      <c r="J374" s="31"/>
      <c r="K374" s="31"/>
      <c r="M374" s="14"/>
      <c r="N374" s="31"/>
      <c r="O374" s="31"/>
      <c r="Q374" s="14"/>
      <c r="R374" s="31"/>
    </row>
    <row r="375" spans="4:18">
      <c r="D375" s="31"/>
      <c r="E375" s="14"/>
      <c r="F375" s="31"/>
      <c r="G375" s="31"/>
      <c r="H375" s="31"/>
      <c r="I375" s="14"/>
      <c r="J375" s="31"/>
      <c r="K375" s="31"/>
      <c r="M375" s="14"/>
      <c r="N375" s="31"/>
      <c r="O375" s="31"/>
      <c r="Q375" s="14"/>
      <c r="R375" s="31"/>
    </row>
    <row r="376" spans="4:18">
      <c r="D376" s="31"/>
      <c r="E376" s="14"/>
      <c r="F376" s="31"/>
      <c r="G376" s="31"/>
      <c r="H376" s="31"/>
      <c r="I376" s="14"/>
      <c r="J376" s="31"/>
      <c r="K376" s="31"/>
      <c r="M376" s="14"/>
      <c r="N376" s="31"/>
      <c r="O376" s="31"/>
      <c r="Q376" s="14"/>
      <c r="R376" s="31"/>
    </row>
    <row r="377" spans="4:18">
      <c r="D377" s="31"/>
      <c r="E377" s="14"/>
      <c r="F377" s="31"/>
      <c r="G377" s="31"/>
      <c r="H377" s="31"/>
      <c r="I377" s="14"/>
      <c r="J377" s="31"/>
      <c r="K377" s="31"/>
      <c r="M377" s="14"/>
      <c r="N377" s="31"/>
      <c r="O377" s="31"/>
      <c r="Q377" s="14"/>
      <c r="R377" s="31"/>
    </row>
    <row r="378" spans="4:18">
      <c r="D378" s="31"/>
      <c r="E378" s="14"/>
      <c r="F378" s="31"/>
      <c r="G378" s="31"/>
      <c r="H378" s="31"/>
      <c r="I378" s="14"/>
      <c r="J378" s="31"/>
      <c r="K378" s="31"/>
      <c r="M378" s="14"/>
      <c r="N378" s="31"/>
      <c r="O378" s="31"/>
      <c r="Q378" s="14"/>
      <c r="R378" s="31"/>
    </row>
    <row r="379" spans="4:18">
      <c r="D379" s="31"/>
      <c r="E379" s="14"/>
      <c r="F379" s="31"/>
      <c r="G379" s="31"/>
      <c r="H379" s="31"/>
      <c r="I379" s="14"/>
      <c r="J379" s="31"/>
      <c r="K379" s="31"/>
      <c r="M379" s="14"/>
      <c r="N379" s="31"/>
      <c r="O379" s="31"/>
      <c r="Q379" s="14"/>
      <c r="R379" s="31"/>
    </row>
    <row r="380" spans="4:18">
      <c r="D380" s="31"/>
      <c r="E380" s="14"/>
      <c r="F380" s="31"/>
      <c r="G380" s="31"/>
      <c r="H380" s="31"/>
      <c r="I380" s="14"/>
      <c r="J380" s="31"/>
      <c r="K380" s="31"/>
      <c r="M380" s="14"/>
      <c r="N380" s="31"/>
      <c r="O380" s="31"/>
      <c r="Q380" s="14"/>
      <c r="R380" s="31"/>
    </row>
    <row r="381" spans="4:18">
      <c r="D381" s="31"/>
      <c r="E381" s="14"/>
      <c r="F381" s="31"/>
      <c r="G381" s="31"/>
      <c r="H381" s="31"/>
      <c r="I381" s="14"/>
      <c r="J381" s="31"/>
      <c r="K381" s="31"/>
      <c r="M381" s="14"/>
      <c r="N381" s="31"/>
      <c r="O381" s="31"/>
      <c r="Q381" s="14"/>
      <c r="R381" s="31"/>
    </row>
    <row r="382" spans="4:18">
      <c r="D382" s="31"/>
      <c r="E382" s="14"/>
      <c r="F382" s="31"/>
      <c r="G382" s="31"/>
      <c r="H382" s="31"/>
      <c r="I382" s="14"/>
      <c r="J382" s="31"/>
      <c r="K382" s="31"/>
      <c r="M382" s="14"/>
      <c r="N382" s="31"/>
      <c r="O382" s="31"/>
      <c r="Q382" s="14"/>
      <c r="R382" s="31"/>
    </row>
    <row r="383" spans="4:18">
      <c r="D383" s="31"/>
      <c r="E383" s="14"/>
      <c r="F383" s="31"/>
      <c r="G383" s="31"/>
      <c r="H383" s="31"/>
      <c r="I383" s="14"/>
      <c r="J383" s="31"/>
      <c r="K383" s="31"/>
      <c r="M383" s="14"/>
      <c r="N383" s="31"/>
      <c r="O383" s="31"/>
      <c r="Q383" s="14"/>
      <c r="R383" s="31"/>
    </row>
    <row r="384" spans="4:18">
      <c r="D384" s="31"/>
      <c r="E384" s="14"/>
      <c r="F384" s="31"/>
      <c r="G384" s="31"/>
      <c r="H384" s="31"/>
      <c r="I384" s="14"/>
      <c r="J384" s="31"/>
      <c r="K384" s="31"/>
      <c r="M384" s="14"/>
      <c r="N384" s="31"/>
      <c r="O384" s="31"/>
      <c r="Q384" s="14"/>
      <c r="R384" s="31"/>
    </row>
    <row r="385" spans="4:18">
      <c r="D385" s="31"/>
      <c r="E385" s="14"/>
      <c r="F385" s="31"/>
      <c r="G385" s="31"/>
      <c r="H385" s="31"/>
      <c r="I385" s="14"/>
      <c r="J385" s="31"/>
      <c r="K385" s="31"/>
      <c r="M385" s="14"/>
      <c r="N385" s="31"/>
      <c r="O385" s="31"/>
      <c r="Q385" s="14"/>
      <c r="R385" s="31"/>
    </row>
    <row r="386" spans="4:18">
      <c r="D386" s="31"/>
      <c r="E386" s="14"/>
      <c r="F386" s="31"/>
      <c r="G386" s="31"/>
      <c r="H386" s="31"/>
      <c r="I386" s="14"/>
      <c r="J386" s="31"/>
      <c r="K386" s="31"/>
      <c r="M386" s="14"/>
      <c r="N386" s="31"/>
      <c r="O386" s="31"/>
      <c r="Q386" s="14"/>
      <c r="R386" s="31"/>
    </row>
    <row r="387" spans="4:18">
      <c r="D387" s="31"/>
      <c r="E387" s="14"/>
      <c r="F387" s="31"/>
      <c r="G387" s="31"/>
      <c r="H387" s="31"/>
      <c r="I387" s="14"/>
      <c r="J387" s="31"/>
      <c r="K387" s="31"/>
      <c r="M387" s="14"/>
      <c r="N387" s="31"/>
      <c r="O387" s="31"/>
      <c r="Q387" s="14"/>
      <c r="R387" s="31"/>
    </row>
    <row r="388" spans="4:18">
      <c r="D388" s="31"/>
      <c r="E388" s="14"/>
      <c r="F388" s="31"/>
      <c r="G388" s="31"/>
      <c r="H388" s="31"/>
      <c r="I388" s="14"/>
      <c r="J388" s="31"/>
      <c r="K388" s="31"/>
      <c r="M388" s="14"/>
      <c r="N388" s="31"/>
      <c r="O388" s="31"/>
      <c r="Q388" s="14"/>
      <c r="R388" s="31"/>
    </row>
    <row r="389" spans="4:18">
      <c r="D389" s="31"/>
      <c r="E389" s="14"/>
      <c r="F389" s="31"/>
      <c r="G389" s="31"/>
      <c r="H389" s="31"/>
      <c r="I389" s="14"/>
      <c r="J389" s="31"/>
      <c r="K389" s="31"/>
      <c r="M389" s="14"/>
      <c r="N389" s="31"/>
      <c r="O389" s="31"/>
      <c r="Q389" s="14"/>
      <c r="R389" s="31"/>
    </row>
    <row r="390" spans="4:18">
      <c r="D390" s="31"/>
      <c r="E390" s="14"/>
      <c r="F390" s="31"/>
      <c r="G390" s="31"/>
      <c r="H390" s="31"/>
      <c r="I390" s="14"/>
      <c r="J390" s="31"/>
      <c r="K390" s="31"/>
      <c r="M390" s="14"/>
      <c r="N390" s="31"/>
      <c r="O390" s="31"/>
      <c r="Q390" s="14"/>
      <c r="R390" s="31"/>
    </row>
    <row r="391" spans="4:18">
      <c r="D391" s="31"/>
      <c r="E391" s="14"/>
      <c r="F391" s="31"/>
      <c r="G391" s="31"/>
      <c r="H391" s="31"/>
      <c r="I391" s="14"/>
      <c r="J391" s="31"/>
      <c r="K391" s="31"/>
      <c r="M391" s="14"/>
      <c r="N391" s="31"/>
      <c r="O391" s="31"/>
      <c r="Q391" s="14"/>
      <c r="R391" s="31"/>
    </row>
    <row r="392" spans="4:18">
      <c r="D392" s="31"/>
      <c r="E392" s="14"/>
      <c r="F392" s="31"/>
      <c r="G392" s="31"/>
      <c r="H392" s="31"/>
      <c r="I392" s="14"/>
      <c r="J392" s="31"/>
      <c r="K392" s="31"/>
      <c r="M392" s="14"/>
      <c r="N392" s="31"/>
      <c r="O392" s="31"/>
      <c r="Q392" s="14"/>
      <c r="R392" s="31"/>
    </row>
    <row r="393" spans="4:18">
      <c r="D393" s="31"/>
      <c r="E393" s="14"/>
      <c r="F393" s="31"/>
      <c r="G393" s="31"/>
      <c r="H393" s="31"/>
      <c r="I393" s="14"/>
      <c r="J393" s="31"/>
      <c r="K393" s="31"/>
      <c r="M393" s="14"/>
      <c r="N393" s="31"/>
      <c r="O393" s="31"/>
      <c r="Q393" s="14"/>
      <c r="R393" s="31"/>
    </row>
    <row r="394" spans="4:18">
      <c r="D394" s="31"/>
      <c r="E394" s="14"/>
      <c r="F394" s="31"/>
      <c r="G394" s="31"/>
      <c r="H394" s="31"/>
      <c r="I394" s="14"/>
      <c r="J394" s="31"/>
      <c r="K394" s="31"/>
      <c r="M394" s="14"/>
      <c r="N394" s="31"/>
      <c r="O394" s="31"/>
      <c r="Q394" s="14"/>
      <c r="R394" s="31"/>
    </row>
    <row r="395" spans="4:18">
      <c r="D395" s="31"/>
      <c r="E395" s="14"/>
      <c r="F395" s="31"/>
      <c r="G395" s="31"/>
      <c r="H395" s="31"/>
      <c r="I395" s="14"/>
      <c r="J395" s="31"/>
      <c r="K395" s="31"/>
      <c r="M395" s="14"/>
      <c r="N395" s="31"/>
      <c r="O395" s="31"/>
      <c r="Q395" s="14"/>
      <c r="R395" s="31"/>
    </row>
    <row r="396" spans="4:18">
      <c r="D396" s="31"/>
      <c r="E396" s="14"/>
      <c r="F396" s="31"/>
      <c r="G396" s="31"/>
      <c r="H396" s="31"/>
      <c r="I396" s="14"/>
      <c r="J396" s="31"/>
      <c r="K396" s="31"/>
      <c r="M396" s="14"/>
      <c r="N396" s="31"/>
      <c r="O396" s="31"/>
      <c r="Q396" s="14"/>
      <c r="R396" s="31"/>
    </row>
    <row r="397" spans="4:18">
      <c r="D397" s="31"/>
      <c r="E397" s="14"/>
      <c r="F397" s="31"/>
      <c r="G397" s="31"/>
      <c r="H397" s="31"/>
      <c r="I397" s="14"/>
      <c r="J397" s="31"/>
      <c r="K397" s="31"/>
      <c r="M397" s="14"/>
      <c r="N397" s="31"/>
      <c r="O397" s="31"/>
      <c r="Q397" s="14"/>
      <c r="R397" s="31"/>
    </row>
    <row r="398" spans="4:18">
      <c r="D398" s="31"/>
      <c r="E398" s="14"/>
      <c r="F398" s="31"/>
      <c r="G398" s="31"/>
      <c r="H398" s="31"/>
      <c r="I398" s="14"/>
      <c r="J398" s="31"/>
      <c r="K398" s="31"/>
      <c r="M398" s="14"/>
      <c r="N398" s="31"/>
      <c r="O398" s="31"/>
      <c r="Q398" s="14"/>
      <c r="R398" s="31"/>
    </row>
    <row r="399" spans="4:18">
      <c r="D399" s="31"/>
      <c r="E399" s="14"/>
      <c r="F399" s="31"/>
      <c r="G399" s="31"/>
      <c r="H399" s="31"/>
      <c r="I399" s="14"/>
      <c r="J399" s="31"/>
      <c r="K399" s="31"/>
      <c r="M399" s="14"/>
      <c r="N399" s="31"/>
      <c r="O399" s="31"/>
      <c r="Q399" s="14"/>
      <c r="R399" s="31"/>
    </row>
    <row r="400" spans="4:18">
      <c r="D400" s="31"/>
      <c r="E400" s="14"/>
      <c r="F400" s="31"/>
      <c r="G400" s="31"/>
      <c r="H400" s="31"/>
      <c r="I400" s="14"/>
      <c r="J400" s="31"/>
      <c r="K400" s="31"/>
      <c r="M400" s="14"/>
      <c r="N400" s="31"/>
      <c r="O400" s="31"/>
      <c r="Q400" s="14"/>
      <c r="R400" s="31"/>
    </row>
    <row r="401" spans="4:18">
      <c r="D401" s="31"/>
      <c r="E401" s="14"/>
      <c r="F401" s="31"/>
      <c r="G401" s="31"/>
      <c r="H401" s="31"/>
      <c r="I401" s="14"/>
      <c r="J401" s="31"/>
      <c r="K401" s="31"/>
      <c r="M401" s="14"/>
      <c r="N401" s="31"/>
      <c r="O401" s="31"/>
      <c r="Q401" s="14"/>
      <c r="R401" s="31"/>
    </row>
    <row r="402" spans="4:18">
      <c r="D402" s="31"/>
      <c r="E402" s="14"/>
      <c r="F402" s="31"/>
      <c r="G402" s="31"/>
      <c r="H402" s="31"/>
      <c r="I402" s="14"/>
      <c r="J402" s="31"/>
      <c r="K402" s="31"/>
      <c r="M402" s="14"/>
      <c r="N402" s="31"/>
      <c r="O402" s="31"/>
      <c r="Q402" s="14"/>
      <c r="R402" s="31"/>
    </row>
    <row r="403" spans="4:18">
      <c r="D403" s="31"/>
      <c r="E403" s="14"/>
      <c r="F403" s="31"/>
      <c r="G403" s="31"/>
      <c r="H403" s="31"/>
      <c r="I403" s="14"/>
      <c r="J403" s="31"/>
      <c r="K403" s="31"/>
      <c r="M403" s="14"/>
      <c r="N403" s="31"/>
      <c r="O403" s="31"/>
      <c r="Q403" s="14"/>
      <c r="R403" s="31"/>
    </row>
    <row r="404" spans="4:18">
      <c r="D404" s="31"/>
      <c r="E404" s="14"/>
      <c r="F404" s="31"/>
      <c r="G404" s="31"/>
      <c r="H404" s="31"/>
      <c r="I404" s="14"/>
      <c r="J404" s="31"/>
      <c r="K404" s="31"/>
      <c r="M404" s="14"/>
      <c r="N404" s="31"/>
      <c r="O404" s="31"/>
      <c r="Q404" s="14"/>
      <c r="R404" s="31"/>
    </row>
    <row r="405" spans="4:18">
      <c r="D405" s="31"/>
      <c r="E405" s="14"/>
      <c r="F405" s="31"/>
      <c r="G405" s="31"/>
      <c r="H405" s="31"/>
      <c r="I405" s="14"/>
      <c r="J405" s="31"/>
      <c r="K405" s="31"/>
      <c r="M405" s="14"/>
      <c r="N405" s="31"/>
      <c r="O405" s="31"/>
      <c r="Q405" s="14"/>
      <c r="R405" s="31"/>
    </row>
    <row r="406" spans="4:18">
      <c r="D406" s="31"/>
      <c r="E406" s="14"/>
      <c r="F406" s="31"/>
      <c r="G406" s="31"/>
      <c r="H406" s="31"/>
      <c r="I406" s="14"/>
      <c r="J406" s="31"/>
      <c r="K406" s="31"/>
      <c r="M406" s="14"/>
      <c r="N406" s="31"/>
      <c r="O406" s="31"/>
      <c r="Q406" s="14"/>
      <c r="R406" s="31"/>
    </row>
    <row r="407" spans="4:18">
      <c r="D407" s="31"/>
      <c r="E407" s="14"/>
      <c r="F407" s="31"/>
      <c r="G407" s="31"/>
      <c r="H407" s="31"/>
      <c r="I407" s="14"/>
      <c r="J407" s="31"/>
      <c r="K407" s="31"/>
      <c r="M407" s="14"/>
      <c r="N407" s="31"/>
      <c r="O407" s="31"/>
      <c r="Q407" s="14"/>
      <c r="R407" s="31"/>
    </row>
    <row r="408" spans="4:18">
      <c r="D408" s="31"/>
      <c r="E408" s="14"/>
      <c r="F408" s="31"/>
      <c r="G408" s="31"/>
      <c r="H408" s="31"/>
      <c r="I408" s="14"/>
      <c r="J408" s="31"/>
      <c r="K408" s="31"/>
      <c r="M408" s="14"/>
      <c r="N408" s="31"/>
      <c r="O408" s="31"/>
      <c r="Q408" s="14"/>
      <c r="R408" s="31"/>
    </row>
    <row r="409" spans="4:18">
      <c r="D409" s="31"/>
      <c r="E409" s="14"/>
      <c r="F409" s="31"/>
      <c r="G409" s="31"/>
      <c r="H409" s="31"/>
      <c r="I409" s="14"/>
      <c r="J409" s="31"/>
      <c r="K409" s="31"/>
      <c r="M409" s="14"/>
      <c r="N409" s="31"/>
      <c r="O409" s="31"/>
      <c r="Q409" s="14"/>
      <c r="R409" s="31"/>
    </row>
    <row r="410" spans="4:18">
      <c r="D410" s="31"/>
      <c r="E410" s="14"/>
      <c r="F410" s="31"/>
      <c r="G410" s="31"/>
      <c r="H410" s="31"/>
      <c r="I410" s="14"/>
      <c r="J410" s="31"/>
      <c r="K410" s="31"/>
      <c r="M410" s="14"/>
      <c r="N410" s="31"/>
      <c r="O410" s="31"/>
      <c r="Q410" s="14"/>
      <c r="R410" s="31"/>
    </row>
    <row r="411" spans="4:18">
      <c r="D411" s="31"/>
      <c r="E411" s="14"/>
      <c r="F411" s="31"/>
      <c r="G411" s="31"/>
      <c r="H411" s="31"/>
      <c r="I411" s="14"/>
      <c r="J411" s="31"/>
      <c r="K411" s="31"/>
      <c r="M411" s="14"/>
      <c r="N411" s="31"/>
      <c r="O411" s="31"/>
      <c r="Q411" s="14"/>
      <c r="R411" s="31"/>
    </row>
    <row r="412" spans="4:18">
      <c r="D412" s="31"/>
      <c r="E412" s="14"/>
      <c r="F412" s="31"/>
      <c r="G412" s="31"/>
      <c r="H412" s="31"/>
      <c r="I412" s="14"/>
      <c r="J412" s="31"/>
      <c r="K412" s="31"/>
      <c r="M412" s="14"/>
      <c r="N412" s="31"/>
      <c r="O412" s="31"/>
      <c r="Q412" s="14"/>
      <c r="R412" s="31"/>
    </row>
    <row r="413" spans="4:18">
      <c r="D413" s="31"/>
      <c r="E413" s="14"/>
      <c r="F413" s="31"/>
      <c r="G413" s="31"/>
      <c r="H413" s="31"/>
      <c r="I413" s="14"/>
      <c r="J413" s="31"/>
      <c r="K413" s="31"/>
      <c r="M413" s="14"/>
      <c r="N413" s="31"/>
      <c r="O413" s="31"/>
      <c r="Q413" s="14"/>
      <c r="R413" s="31"/>
    </row>
    <row r="414" spans="4:18">
      <c r="D414" s="31"/>
      <c r="E414" s="14"/>
      <c r="F414" s="31"/>
      <c r="G414" s="31"/>
      <c r="H414" s="31"/>
      <c r="I414" s="14"/>
      <c r="J414" s="31"/>
      <c r="K414" s="31"/>
      <c r="M414" s="14"/>
      <c r="N414" s="31"/>
      <c r="O414" s="31"/>
      <c r="Q414" s="14"/>
      <c r="R414" s="31"/>
    </row>
    <row r="415" spans="4:18">
      <c r="D415" s="31"/>
      <c r="E415" s="14"/>
      <c r="F415" s="31"/>
      <c r="G415" s="31"/>
      <c r="H415" s="31"/>
      <c r="I415" s="14"/>
      <c r="J415" s="31"/>
      <c r="K415" s="31"/>
      <c r="M415" s="14"/>
      <c r="N415" s="31"/>
      <c r="O415" s="31"/>
      <c r="Q415" s="14"/>
      <c r="R415" s="31"/>
    </row>
    <row r="416" spans="4:18">
      <c r="D416" s="31"/>
      <c r="E416" s="14"/>
      <c r="F416" s="31"/>
      <c r="G416" s="31"/>
      <c r="H416" s="31"/>
      <c r="I416" s="14"/>
      <c r="J416" s="31"/>
      <c r="K416" s="31"/>
      <c r="M416" s="14"/>
      <c r="N416" s="31"/>
      <c r="O416" s="31"/>
      <c r="Q416" s="14"/>
      <c r="R416" s="31"/>
    </row>
    <row r="417" spans="4:18">
      <c r="D417" s="31"/>
      <c r="E417" s="14"/>
      <c r="F417" s="31"/>
      <c r="G417" s="31"/>
      <c r="H417" s="31"/>
      <c r="I417" s="14"/>
      <c r="J417" s="31"/>
      <c r="K417" s="31"/>
      <c r="M417" s="14"/>
      <c r="N417" s="31"/>
      <c r="O417" s="31"/>
      <c r="Q417" s="14"/>
      <c r="R417" s="31"/>
    </row>
    <row r="418" spans="4:18">
      <c r="D418" s="31"/>
      <c r="E418" s="14"/>
      <c r="F418" s="31"/>
      <c r="G418" s="31"/>
      <c r="H418" s="31"/>
      <c r="I418" s="14"/>
      <c r="J418" s="31"/>
      <c r="K418" s="31"/>
      <c r="M418" s="14"/>
      <c r="N418" s="31"/>
      <c r="O418" s="31"/>
      <c r="Q418" s="14"/>
      <c r="R418" s="31"/>
    </row>
    <row r="419" spans="4:18">
      <c r="D419" s="31"/>
      <c r="E419" s="14"/>
      <c r="F419" s="31"/>
      <c r="G419" s="31"/>
      <c r="H419" s="31"/>
      <c r="I419" s="14"/>
      <c r="J419" s="31"/>
      <c r="K419" s="31"/>
      <c r="M419" s="14"/>
      <c r="N419" s="31"/>
      <c r="O419" s="31"/>
      <c r="Q419" s="14"/>
      <c r="R419" s="31"/>
    </row>
    <row r="420" spans="4:18">
      <c r="D420" s="31"/>
      <c r="E420" s="14"/>
      <c r="F420" s="31"/>
      <c r="G420" s="31"/>
      <c r="H420" s="31"/>
      <c r="I420" s="14"/>
      <c r="J420" s="31"/>
      <c r="K420" s="31"/>
      <c r="M420" s="14"/>
      <c r="N420" s="31"/>
      <c r="O420" s="31"/>
      <c r="Q420" s="14"/>
      <c r="R420" s="31"/>
    </row>
    <row r="421" spans="4:18">
      <c r="D421" s="31"/>
      <c r="E421" s="14"/>
      <c r="F421" s="31"/>
      <c r="G421" s="31"/>
      <c r="H421" s="31"/>
      <c r="I421" s="14"/>
      <c r="J421" s="31"/>
      <c r="K421" s="31"/>
      <c r="M421" s="14"/>
      <c r="N421" s="31"/>
      <c r="O421" s="31"/>
      <c r="Q421" s="14"/>
      <c r="R421" s="31"/>
    </row>
    <row r="422" spans="4:18">
      <c r="D422" s="31"/>
      <c r="E422" s="14"/>
      <c r="F422" s="31"/>
      <c r="G422" s="31"/>
      <c r="H422" s="31"/>
      <c r="I422" s="14"/>
      <c r="J422" s="31"/>
      <c r="K422" s="31"/>
      <c r="M422" s="14"/>
      <c r="N422" s="31"/>
      <c r="O422" s="31"/>
      <c r="Q422" s="14"/>
      <c r="R422" s="31"/>
    </row>
    <row r="423" spans="4:18">
      <c r="D423" s="31"/>
      <c r="E423" s="14"/>
      <c r="F423" s="31"/>
      <c r="G423" s="31"/>
      <c r="H423" s="31"/>
      <c r="I423" s="14"/>
      <c r="J423" s="31"/>
      <c r="K423" s="31"/>
      <c r="M423" s="14"/>
      <c r="N423" s="31"/>
      <c r="O423" s="31"/>
      <c r="Q423" s="14"/>
      <c r="R423" s="31"/>
    </row>
    <row r="424" spans="4:18">
      <c r="D424" s="31"/>
      <c r="E424" s="14"/>
      <c r="F424" s="31"/>
      <c r="G424" s="31"/>
      <c r="H424" s="31"/>
      <c r="I424" s="14"/>
      <c r="J424" s="31"/>
      <c r="K424" s="31"/>
      <c r="M424" s="14"/>
      <c r="N424" s="31"/>
      <c r="O424" s="31"/>
      <c r="Q424" s="14"/>
      <c r="R424" s="31"/>
    </row>
    <row r="425" spans="4:18">
      <c r="D425" s="31"/>
      <c r="E425" s="14"/>
      <c r="F425" s="31"/>
      <c r="G425" s="31"/>
      <c r="H425" s="31"/>
      <c r="I425" s="14"/>
      <c r="J425" s="31"/>
      <c r="K425" s="31"/>
      <c r="M425" s="14"/>
      <c r="N425" s="31"/>
      <c r="O425" s="31"/>
      <c r="Q425" s="14"/>
      <c r="R425" s="31"/>
    </row>
    <row r="426" spans="4:18">
      <c r="D426" s="31"/>
      <c r="E426" s="14"/>
      <c r="F426" s="31"/>
      <c r="G426" s="31"/>
      <c r="H426" s="31"/>
      <c r="I426" s="14"/>
      <c r="J426" s="31"/>
      <c r="K426" s="31"/>
      <c r="M426" s="14"/>
      <c r="N426" s="31"/>
      <c r="O426" s="31"/>
      <c r="Q426" s="14"/>
      <c r="R426" s="31"/>
    </row>
    <row r="427" spans="4:18">
      <c r="D427" s="31"/>
      <c r="E427" s="14"/>
      <c r="F427" s="31"/>
      <c r="G427" s="31"/>
      <c r="H427" s="31"/>
      <c r="I427" s="14"/>
      <c r="J427" s="31"/>
      <c r="K427" s="31"/>
      <c r="M427" s="14"/>
      <c r="N427" s="31"/>
      <c r="O427" s="31"/>
      <c r="Q427" s="14"/>
      <c r="R427" s="31"/>
    </row>
    <row r="428" spans="4:18">
      <c r="D428" s="31"/>
      <c r="E428" s="14"/>
      <c r="F428" s="31"/>
      <c r="G428" s="31"/>
      <c r="H428" s="31"/>
      <c r="I428" s="14"/>
      <c r="J428" s="31"/>
      <c r="K428" s="31"/>
      <c r="M428" s="14"/>
      <c r="N428" s="31"/>
      <c r="O428" s="31"/>
      <c r="Q428" s="14"/>
      <c r="R428" s="31"/>
    </row>
    <row r="429" spans="4:18">
      <c r="D429" s="31"/>
      <c r="E429" s="14"/>
      <c r="F429" s="31"/>
      <c r="G429" s="31"/>
      <c r="H429" s="31"/>
      <c r="I429" s="14"/>
      <c r="J429" s="31"/>
      <c r="K429" s="31"/>
      <c r="M429" s="14"/>
      <c r="N429" s="31"/>
      <c r="O429" s="31"/>
      <c r="Q429" s="14"/>
      <c r="R429" s="31"/>
    </row>
    <row r="430" spans="4:18">
      <c r="D430" s="31"/>
      <c r="E430" s="14"/>
      <c r="F430" s="31"/>
      <c r="G430" s="31"/>
      <c r="H430" s="31"/>
      <c r="I430" s="14"/>
      <c r="J430" s="31"/>
      <c r="K430" s="31"/>
      <c r="M430" s="14"/>
      <c r="N430" s="31"/>
      <c r="O430" s="31"/>
      <c r="Q430" s="14"/>
      <c r="R430" s="31"/>
    </row>
    <row r="431" spans="4:18">
      <c r="D431" s="31"/>
      <c r="E431" s="14"/>
      <c r="F431" s="31"/>
      <c r="G431" s="31"/>
      <c r="H431" s="31"/>
      <c r="I431" s="14"/>
      <c r="J431" s="31"/>
      <c r="K431" s="31"/>
      <c r="M431" s="14"/>
      <c r="N431" s="31"/>
      <c r="O431" s="31"/>
      <c r="Q431" s="14"/>
      <c r="R431" s="31"/>
    </row>
    <row r="432" spans="4:18">
      <c r="D432" s="31"/>
      <c r="E432" s="14"/>
      <c r="F432" s="31"/>
      <c r="G432" s="31"/>
      <c r="H432" s="31"/>
      <c r="I432" s="14"/>
      <c r="J432" s="31"/>
      <c r="K432" s="31"/>
      <c r="M432" s="14"/>
      <c r="N432" s="31"/>
      <c r="O432" s="31"/>
      <c r="Q432" s="14"/>
      <c r="R432" s="31"/>
    </row>
    <row r="433" spans="4:18">
      <c r="D433" s="31"/>
      <c r="E433" s="14"/>
      <c r="F433" s="31"/>
      <c r="G433" s="31"/>
      <c r="H433" s="31"/>
      <c r="I433" s="14"/>
      <c r="J433" s="31"/>
      <c r="K433" s="31"/>
      <c r="M433" s="14"/>
      <c r="N433" s="31"/>
      <c r="O433" s="31"/>
      <c r="Q433" s="14"/>
      <c r="R433" s="31"/>
    </row>
    <row r="434" spans="4:18">
      <c r="D434" s="31"/>
      <c r="E434" s="14"/>
      <c r="F434" s="31"/>
      <c r="G434" s="31"/>
      <c r="H434" s="31"/>
      <c r="I434" s="14"/>
      <c r="J434" s="31"/>
      <c r="K434" s="31"/>
      <c r="M434" s="14"/>
      <c r="N434" s="31"/>
      <c r="O434" s="31"/>
      <c r="Q434" s="14"/>
      <c r="R434" s="31"/>
    </row>
    <row r="435" spans="4:18">
      <c r="D435" s="31"/>
      <c r="E435" s="14"/>
      <c r="F435" s="31"/>
      <c r="G435" s="31"/>
      <c r="H435" s="31"/>
      <c r="I435" s="14"/>
      <c r="J435" s="31"/>
      <c r="K435" s="31"/>
      <c r="M435" s="14"/>
      <c r="N435" s="31"/>
      <c r="O435" s="31"/>
      <c r="Q435" s="14"/>
      <c r="R435" s="31"/>
    </row>
    <row r="436" spans="4:18">
      <c r="D436" s="31"/>
      <c r="E436" s="14"/>
      <c r="F436" s="31"/>
      <c r="G436" s="31"/>
      <c r="H436" s="31"/>
      <c r="I436" s="14"/>
      <c r="J436" s="31"/>
      <c r="K436" s="31"/>
      <c r="M436" s="14"/>
      <c r="N436" s="31"/>
      <c r="O436" s="31"/>
      <c r="Q436" s="14"/>
      <c r="R436" s="31"/>
    </row>
    <row r="437" spans="4:18">
      <c r="D437" s="31"/>
      <c r="E437" s="14"/>
      <c r="F437" s="31"/>
      <c r="G437" s="31"/>
      <c r="H437" s="31"/>
      <c r="I437" s="14"/>
      <c r="J437" s="31"/>
      <c r="K437" s="31"/>
      <c r="M437" s="14"/>
      <c r="N437" s="31"/>
      <c r="O437" s="31"/>
      <c r="Q437" s="14"/>
      <c r="R437" s="31"/>
    </row>
    <row r="438" spans="4:18">
      <c r="D438" s="31"/>
      <c r="E438" s="14"/>
      <c r="F438" s="31"/>
      <c r="G438" s="31"/>
      <c r="H438" s="31"/>
      <c r="I438" s="14"/>
      <c r="J438" s="31"/>
      <c r="K438" s="31"/>
      <c r="M438" s="14"/>
      <c r="N438" s="31"/>
      <c r="O438" s="31"/>
      <c r="Q438" s="14"/>
      <c r="R438" s="31"/>
    </row>
    <row r="439" spans="4:18">
      <c r="D439" s="31"/>
      <c r="E439" s="14"/>
      <c r="F439" s="31"/>
      <c r="G439" s="31"/>
      <c r="H439" s="31"/>
      <c r="I439" s="14"/>
      <c r="J439" s="31"/>
      <c r="K439" s="31"/>
      <c r="M439" s="14"/>
      <c r="N439" s="31"/>
      <c r="O439" s="31"/>
      <c r="Q439" s="14"/>
      <c r="R439" s="31"/>
    </row>
    <row r="440" spans="4:18">
      <c r="D440" s="31"/>
      <c r="E440" s="14"/>
      <c r="F440" s="31"/>
      <c r="G440" s="31"/>
      <c r="H440" s="31"/>
      <c r="I440" s="14"/>
      <c r="J440" s="31"/>
      <c r="K440" s="31"/>
      <c r="M440" s="14"/>
      <c r="N440" s="31"/>
      <c r="O440" s="31"/>
      <c r="Q440" s="14"/>
      <c r="R440" s="31"/>
    </row>
    <row r="441" spans="4:18">
      <c r="D441" s="31"/>
      <c r="E441" s="14"/>
      <c r="F441" s="31"/>
      <c r="G441" s="31"/>
      <c r="H441" s="31"/>
      <c r="I441" s="14"/>
      <c r="J441" s="31"/>
      <c r="K441" s="31"/>
      <c r="M441" s="14"/>
      <c r="N441" s="31"/>
      <c r="O441" s="31"/>
      <c r="Q441" s="14"/>
      <c r="R441" s="31"/>
    </row>
    <row r="442" spans="4:18">
      <c r="D442" s="31"/>
      <c r="E442" s="14"/>
      <c r="F442" s="31"/>
      <c r="G442" s="31"/>
      <c r="H442" s="31"/>
      <c r="I442" s="14"/>
      <c r="J442" s="31"/>
      <c r="K442" s="31"/>
      <c r="M442" s="14"/>
      <c r="N442" s="31"/>
      <c r="O442" s="31"/>
      <c r="Q442" s="14"/>
      <c r="R442" s="31"/>
    </row>
    <row r="443" spans="4:18">
      <c r="D443" s="31"/>
      <c r="E443" s="14"/>
      <c r="F443" s="31"/>
      <c r="G443" s="31"/>
      <c r="H443" s="31"/>
      <c r="I443" s="14"/>
      <c r="J443" s="31"/>
      <c r="K443" s="31"/>
      <c r="M443" s="14"/>
      <c r="N443" s="31"/>
      <c r="O443" s="31"/>
      <c r="Q443" s="14"/>
      <c r="R443" s="31"/>
    </row>
    <row r="444" spans="4:18">
      <c r="D444" s="31"/>
      <c r="E444" s="14"/>
      <c r="F444" s="31"/>
      <c r="G444" s="31"/>
      <c r="H444" s="31"/>
      <c r="I444" s="14"/>
      <c r="J444" s="31"/>
      <c r="K444" s="31"/>
      <c r="M444" s="14"/>
      <c r="N444" s="31"/>
      <c r="O444" s="31"/>
      <c r="Q444" s="14"/>
      <c r="R444" s="31"/>
    </row>
    <row r="445" spans="4:18">
      <c r="D445" s="31"/>
      <c r="E445" s="14"/>
      <c r="F445" s="31"/>
      <c r="G445" s="31"/>
      <c r="H445" s="31"/>
      <c r="I445" s="14"/>
      <c r="J445" s="31"/>
      <c r="K445" s="31"/>
      <c r="M445" s="14"/>
      <c r="N445" s="31"/>
      <c r="O445" s="31"/>
      <c r="Q445" s="14"/>
      <c r="R445" s="31"/>
    </row>
    <row r="446" spans="4:18">
      <c r="D446" s="31"/>
      <c r="E446" s="14"/>
      <c r="F446" s="31"/>
      <c r="G446" s="31"/>
      <c r="H446" s="31"/>
      <c r="I446" s="14"/>
      <c r="J446" s="31"/>
      <c r="K446" s="31"/>
      <c r="M446" s="14"/>
      <c r="N446" s="31"/>
      <c r="O446" s="31"/>
      <c r="Q446" s="14"/>
      <c r="R446" s="31"/>
    </row>
    <row r="447" spans="4:18">
      <c r="D447" s="31"/>
      <c r="E447" s="14"/>
      <c r="F447" s="31"/>
      <c r="G447" s="31"/>
      <c r="H447" s="31"/>
      <c r="I447" s="14"/>
      <c r="J447" s="31"/>
      <c r="K447" s="31"/>
      <c r="M447" s="14"/>
      <c r="N447" s="31"/>
      <c r="O447" s="31"/>
      <c r="Q447" s="14"/>
      <c r="R447" s="31"/>
    </row>
    <row r="448" spans="4:18">
      <c r="D448" s="31"/>
      <c r="E448" s="14"/>
      <c r="F448" s="31"/>
      <c r="G448" s="31"/>
      <c r="H448" s="31"/>
      <c r="I448" s="14"/>
      <c r="J448" s="31"/>
      <c r="K448" s="31"/>
      <c r="M448" s="14"/>
      <c r="N448" s="31"/>
      <c r="O448" s="31"/>
      <c r="Q448" s="14"/>
      <c r="R448" s="31"/>
    </row>
    <row r="449" spans="4:18">
      <c r="D449" s="31"/>
      <c r="E449" s="14"/>
      <c r="F449" s="31"/>
      <c r="G449" s="31"/>
      <c r="H449" s="31"/>
      <c r="I449" s="14"/>
      <c r="J449" s="31"/>
      <c r="K449" s="31"/>
      <c r="M449" s="14"/>
      <c r="N449" s="31"/>
      <c r="O449" s="31"/>
      <c r="Q449" s="14"/>
      <c r="R449" s="31"/>
    </row>
    <row r="450" spans="4:18">
      <c r="D450" s="31"/>
      <c r="E450" s="14"/>
      <c r="F450" s="31"/>
      <c r="G450" s="31"/>
      <c r="H450" s="31"/>
      <c r="I450" s="14"/>
      <c r="J450" s="31"/>
      <c r="K450" s="31"/>
      <c r="M450" s="14"/>
      <c r="N450" s="31"/>
      <c r="O450" s="31"/>
      <c r="Q450" s="14"/>
      <c r="R450" s="31"/>
    </row>
    <row r="451" spans="4:18">
      <c r="D451" s="31"/>
      <c r="E451" s="14"/>
      <c r="F451" s="31"/>
      <c r="G451" s="31"/>
      <c r="H451" s="31"/>
      <c r="I451" s="14"/>
      <c r="J451" s="31"/>
      <c r="K451" s="31"/>
      <c r="M451" s="14"/>
      <c r="N451" s="31"/>
      <c r="O451" s="31"/>
      <c r="Q451" s="14"/>
      <c r="R451" s="31"/>
    </row>
    <row r="452" spans="4:18">
      <c r="D452" s="31"/>
      <c r="E452" s="14"/>
      <c r="F452" s="31"/>
      <c r="G452" s="31"/>
      <c r="H452" s="31"/>
      <c r="I452" s="14"/>
      <c r="J452" s="31"/>
      <c r="K452" s="31"/>
      <c r="M452" s="14"/>
      <c r="N452" s="31"/>
      <c r="O452" s="31"/>
      <c r="Q452" s="14"/>
      <c r="R452" s="31"/>
    </row>
    <row r="453" spans="4:18">
      <c r="D453" s="31"/>
      <c r="E453" s="14"/>
      <c r="F453" s="31"/>
      <c r="G453" s="31"/>
      <c r="H453" s="31"/>
      <c r="I453" s="14"/>
      <c r="J453" s="31"/>
      <c r="K453" s="31"/>
      <c r="M453" s="14"/>
      <c r="N453" s="31"/>
      <c r="O453" s="31"/>
      <c r="Q453" s="14"/>
      <c r="R453" s="31"/>
    </row>
    <row r="454" spans="4:18">
      <c r="D454" s="31"/>
      <c r="E454" s="14"/>
      <c r="F454" s="31"/>
      <c r="G454" s="31"/>
      <c r="H454" s="31"/>
      <c r="I454" s="14"/>
      <c r="J454" s="31"/>
      <c r="K454" s="31"/>
      <c r="M454" s="14"/>
      <c r="N454" s="31"/>
      <c r="O454" s="31"/>
      <c r="Q454" s="14"/>
      <c r="R454" s="31"/>
    </row>
    <row r="455" spans="4:18">
      <c r="D455" s="31"/>
      <c r="E455" s="14"/>
      <c r="F455" s="31"/>
      <c r="G455" s="31"/>
      <c r="H455" s="31"/>
      <c r="I455" s="14"/>
      <c r="J455" s="31"/>
      <c r="K455" s="31"/>
      <c r="M455" s="14"/>
      <c r="N455" s="31"/>
      <c r="O455" s="31"/>
      <c r="Q455" s="14"/>
      <c r="R455" s="31"/>
    </row>
    <row r="456" spans="4:18">
      <c r="D456" s="31"/>
      <c r="E456" s="14"/>
      <c r="F456" s="31"/>
      <c r="G456" s="31"/>
      <c r="H456" s="31"/>
      <c r="I456" s="14"/>
      <c r="J456" s="31"/>
      <c r="K456" s="31"/>
      <c r="M456" s="14"/>
      <c r="N456" s="31"/>
      <c r="O456" s="31"/>
      <c r="Q456" s="14"/>
      <c r="R456" s="31"/>
    </row>
    <row r="457" spans="4:18">
      <c r="D457" s="31"/>
      <c r="E457" s="14"/>
      <c r="F457" s="31"/>
      <c r="G457" s="31"/>
      <c r="H457" s="31"/>
      <c r="I457" s="14"/>
      <c r="J457" s="31"/>
      <c r="K457" s="31"/>
      <c r="M457" s="14"/>
      <c r="N457" s="31"/>
      <c r="O457" s="31"/>
      <c r="Q457" s="14"/>
      <c r="R457" s="31"/>
    </row>
    <row r="458" spans="4:18">
      <c r="D458" s="31"/>
      <c r="E458" s="14"/>
      <c r="F458" s="31"/>
      <c r="G458" s="31"/>
      <c r="H458" s="31"/>
      <c r="I458" s="14"/>
      <c r="J458" s="31"/>
      <c r="K458" s="31"/>
      <c r="M458" s="14"/>
      <c r="N458" s="31"/>
      <c r="O458" s="31"/>
      <c r="Q458" s="14"/>
      <c r="R458" s="31"/>
    </row>
    <row r="459" spans="4:18">
      <c r="D459" s="31"/>
      <c r="E459" s="14"/>
      <c r="F459" s="31"/>
      <c r="G459" s="31"/>
      <c r="H459" s="31"/>
      <c r="I459" s="14"/>
      <c r="J459" s="31"/>
      <c r="K459" s="31"/>
      <c r="M459" s="14"/>
      <c r="N459" s="31"/>
      <c r="O459" s="31"/>
      <c r="Q459" s="14"/>
      <c r="R459" s="31"/>
    </row>
    <row r="460" spans="4:18">
      <c r="D460" s="31"/>
      <c r="E460" s="14"/>
      <c r="F460" s="31"/>
      <c r="G460" s="31"/>
      <c r="H460" s="31"/>
      <c r="I460" s="14"/>
      <c r="J460" s="31"/>
      <c r="K460" s="31"/>
      <c r="M460" s="14"/>
      <c r="N460" s="31"/>
      <c r="O460" s="31"/>
      <c r="Q460" s="14"/>
      <c r="R460" s="31"/>
    </row>
    <row r="461" spans="4:18">
      <c r="D461" s="31"/>
      <c r="E461" s="14"/>
      <c r="F461" s="31"/>
      <c r="G461" s="31"/>
      <c r="H461" s="31"/>
      <c r="I461" s="14"/>
      <c r="J461" s="31"/>
      <c r="K461" s="31"/>
      <c r="M461" s="14"/>
      <c r="N461" s="31"/>
      <c r="O461" s="31"/>
      <c r="Q461" s="14"/>
      <c r="R461" s="31"/>
    </row>
    <row r="462" spans="4:18">
      <c r="D462" s="31"/>
      <c r="E462" s="14"/>
      <c r="F462" s="31"/>
      <c r="G462" s="31"/>
      <c r="H462" s="31"/>
      <c r="I462" s="14"/>
      <c r="J462" s="31"/>
      <c r="K462" s="31"/>
      <c r="M462" s="14"/>
      <c r="N462" s="31"/>
      <c r="O462" s="31"/>
      <c r="Q462" s="14"/>
      <c r="R462" s="31"/>
    </row>
    <row r="463" spans="4:18">
      <c r="D463" s="31"/>
      <c r="E463" s="14"/>
      <c r="F463" s="31"/>
      <c r="G463" s="31"/>
      <c r="H463" s="31"/>
      <c r="I463" s="14"/>
      <c r="J463" s="31"/>
      <c r="K463" s="31"/>
      <c r="M463" s="14"/>
      <c r="N463" s="31"/>
      <c r="O463" s="31"/>
      <c r="Q463" s="14"/>
      <c r="R463" s="31"/>
    </row>
    <row r="464" spans="4:18">
      <c r="D464" s="31"/>
      <c r="E464" s="14"/>
      <c r="F464" s="31"/>
      <c r="G464" s="31"/>
      <c r="H464" s="31"/>
      <c r="I464" s="14"/>
      <c r="J464" s="31"/>
      <c r="K464" s="31"/>
      <c r="M464" s="14"/>
      <c r="N464" s="31"/>
      <c r="O464" s="31"/>
      <c r="Q464" s="14"/>
      <c r="R464" s="31"/>
    </row>
    <row r="465" spans="4:18">
      <c r="D465" s="31"/>
      <c r="E465" s="14"/>
      <c r="F465" s="31"/>
      <c r="G465" s="31"/>
      <c r="H465" s="31"/>
      <c r="I465" s="14"/>
      <c r="J465" s="31"/>
      <c r="K465" s="31"/>
      <c r="M465" s="14"/>
      <c r="N465" s="31"/>
      <c r="O465" s="31"/>
      <c r="Q465" s="14"/>
      <c r="R465" s="31"/>
    </row>
    <row r="466" spans="4:18">
      <c r="D466" s="31"/>
      <c r="E466" s="14"/>
      <c r="F466" s="31"/>
      <c r="G466" s="31"/>
      <c r="H466" s="31"/>
      <c r="I466" s="14"/>
      <c r="J466" s="31"/>
      <c r="K466" s="31"/>
      <c r="M466" s="14"/>
      <c r="N466" s="31"/>
      <c r="O466" s="31"/>
      <c r="Q466" s="14"/>
      <c r="R466" s="31"/>
    </row>
    <row r="467" spans="4:18">
      <c r="D467" s="31"/>
      <c r="E467" s="14"/>
      <c r="F467" s="31"/>
      <c r="G467" s="31"/>
      <c r="H467" s="31"/>
      <c r="I467" s="14"/>
      <c r="J467" s="31"/>
      <c r="K467" s="31"/>
      <c r="M467" s="14"/>
      <c r="N467" s="31"/>
      <c r="O467" s="31"/>
      <c r="Q467" s="14"/>
      <c r="R467" s="31"/>
    </row>
    <row r="468" spans="4:18">
      <c r="D468" s="31"/>
      <c r="E468" s="14"/>
      <c r="F468" s="31"/>
      <c r="G468" s="31"/>
      <c r="H468" s="31"/>
      <c r="I468" s="14"/>
      <c r="J468" s="31"/>
      <c r="K468" s="31"/>
      <c r="M468" s="14"/>
      <c r="N468" s="31"/>
      <c r="O468" s="31"/>
      <c r="Q468" s="14"/>
      <c r="R468" s="31"/>
    </row>
    <row r="469" spans="4:18">
      <c r="D469" s="31"/>
      <c r="E469" s="14"/>
      <c r="F469" s="31"/>
      <c r="G469" s="31"/>
      <c r="H469" s="31"/>
      <c r="I469" s="14"/>
      <c r="J469" s="31"/>
      <c r="K469" s="31"/>
      <c r="M469" s="14"/>
      <c r="N469" s="31"/>
      <c r="O469" s="31"/>
      <c r="Q469" s="14"/>
      <c r="R469" s="31"/>
    </row>
    <row r="470" spans="4:18">
      <c r="D470" s="31"/>
      <c r="E470" s="14"/>
      <c r="F470" s="31"/>
      <c r="G470" s="31"/>
      <c r="H470" s="31"/>
      <c r="I470" s="14"/>
      <c r="J470" s="31"/>
      <c r="K470" s="31"/>
      <c r="M470" s="14"/>
      <c r="N470" s="31"/>
      <c r="O470" s="31"/>
      <c r="Q470" s="14"/>
      <c r="R470" s="31"/>
    </row>
    <row r="471" spans="4:18">
      <c r="D471" s="31"/>
      <c r="E471" s="14"/>
      <c r="F471" s="31"/>
      <c r="G471" s="31"/>
      <c r="H471" s="31"/>
      <c r="I471" s="14"/>
      <c r="J471" s="31"/>
      <c r="K471" s="31"/>
      <c r="M471" s="14"/>
      <c r="N471" s="31"/>
      <c r="O471" s="31"/>
      <c r="Q471" s="14"/>
      <c r="R471" s="31"/>
    </row>
    <row r="472" spans="4:18">
      <c r="D472" s="31"/>
      <c r="E472" s="14"/>
      <c r="F472" s="31"/>
      <c r="G472" s="31"/>
      <c r="H472" s="31"/>
      <c r="I472" s="14"/>
      <c r="J472" s="31"/>
      <c r="K472" s="31"/>
      <c r="M472" s="14"/>
      <c r="N472" s="31"/>
      <c r="O472" s="31"/>
      <c r="Q472" s="14"/>
      <c r="R472" s="31"/>
    </row>
    <row r="473" spans="4:18">
      <c r="D473" s="31"/>
      <c r="E473" s="14"/>
      <c r="F473" s="31"/>
      <c r="G473" s="31"/>
      <c r="H473" s="31"/>
      <c r="I473" s="14"/>
      <c r="J473" s="31"/>
      <c r="K473" s="31"/>
      <c r="M473" s="14"/>
      <c r="N473" s="31"/>
      <c r="O473" s="31"/>
      <c r="Q473" s="14"/>
      <c r="R473" s="31"/>
    </row>
    <row r="474" spans="4:18">
      <c r="D474" s="31"/>
      <c r="E474" s="14"/>
      <c r="F474" s="31"/>
      <c r="G474" s="31"/>
      <c r="H474" s="31"/>
      <c r="I474" s="14"/>
      <c r="J474" s="31"/>
      <c r="K474" s="31"/>
      <c r="M474" s="14"/>
      <c r="N474" s="31"/>
      <c r="O474" s="31"/>
      <c r="Q474" s="14"/>
      <c r="R474" s="31"/>
    </row>
    <row r="475" spans="4:18">
      <c r="D475" s="31"/>
      <c r="E475" s="14"/>
      <c r="F475" s="31"/>
      <c r="G475" s="31"/>
      <c r="H475" s="31"/>
      <c r="I475" s="14"/>
      <c r="J475" s="31"/>
      <c r="K475" s="31"/>
      <c r="M475" s="14"/>
      <c r="N475" s="31"/>
      <c r="O475" s="31"/>
      <c r="Q475" s="14"/>
      <c r="R475" s="31"/>
    </row>
    <row r="476" spans="4:18">
      <c r="D476" s="31"/>
      <c r="E476" s="14"/>
      <c r="F476" s="31"/>
      <c r="G476" s="31"/>
      <c r="H476" s="31"/>
      <c r="I476" s="14"/>
      <c r="J476" s="31"/>
      <c r="K476" s="31"/>
      <c r="M476" s="14"/>
      <c r="N476" s="31"/>
      <c r="O476" s="31"/>
      <c r="Q476" s="14"/>
      <c r="R476" s="31"/>
    </row>
    <row r="477" spans="4:18">
      <c r="D477" s="31"/>
      <c r="E477" s="14"/>
      <c r="F477" s="31"/>
      <c r="G477" s="31"/>
      <c r="H477" s="31"/>
      <c r="I477" s="14"/>
      <c r="J477" s="31"/>
      <c r="K477" s="31"/>
      <c r="M477" s="14"/>
      <c r="N477" s="31"/>
      <c r="O477" s="31"/>
      <c r="Q477" s="14"/>
      <c r="R477" s="31"/>
    </row>
    <row r="478" spans="4:18">
      <c r="D478" s="31"/>
      <c r="E478" s="14"/>
      <c r="F478" s="31"/>
      <c r="G478" s="31"/>
      <c r="H478" s="31"/>
      <c r="I478" s="14"/>
      <c r="J478" s="31"/>
      <c r="K478" s="31"/>
      <c r="M478" s="14"/>
      <c r="N478" s="31"/>
      <c r="O478" s="31"/>
      <c r="Q478" s="14"/>
      <c r="R478" s="31"/>
    </row>
    <row r="479" spans="4:18">
      <c r="D479" s="31"/>
      <c r="E479" s="14"/>
      <c r="F479" s="31"/>
      <c r="G479" s="31"/>
      <c r="H479" s="31"/>
      <c r="I479" s="14"/>
      <c r="J479" s="31"/>
      <c r="K479" s="31"/>
      <c r="M479" s="14"/>
      <c r="N479" s="31"/>
      <c r="O479" s="31"/>
      <c r="Q479" s="14"/>
      <c r="R479" s="31"/>
    </row>
    <row r="480" spans="4:18">
      <c r="D480" s="31"/>
      <c r="E480" s="14"/>
      <c r="F480" s="31"/>
      <c r="G480" s="31"/>
      <c r="H480" s="31"/>
      <c r="I480" s="14"/>
      <c r="J480" s="31"/>
      <c r="K480" s="31"/>
      <c r="M480" s="14"/>
      <c r="N480" s="31"/>
      <c r="O480" s="31"/>
      <c r="Q480" s="14"/>
      <c r="R480" s="31"/>
    </row>
    <row r="481" spans="4:18">
      <c r="D481" s="31"/>
      <c r="E481" s="14"/>
      <c r="F481" s="31"/>
      <c r="G481" s="31"/>
      <c r="H481" s="31"/>
      <c r="I481" s="14"/>
      <c r="J481" s="31"/>
      <c r="K481" s="31"/>
      <c r="M481" s="14"/>
      <c r="N481" s="31"/>
      <c r="O481" s="31"/>
      <c r="Q481" s="14"/>
      <c r="R481" s="31"/>
    </row>
    <row r="482" spans="4:18">
      <c r="D482" s="31"/>
      <c r="E482" s="14"/>
      <c r="F482" s="31"/>
      <c r="G482" s="31"/>
      <c r="H482" s="31"/>
      <c r="I482" s="14"/>
      <c r="J482" s="31"/>
      <c r="K482" s="31"/>
      <c r="M482" s="14"/>
      <c r="N482" s="31"/>
      <c r="O482" s="31"/>
      <c r="Q482" s="14"/>
      <c r="R482" s="31"/>
    </row>
    <row r="483" spans="4:18">
      <c r="D483" s="31"/>
      <c r="E483" s="14"/>
      <c r="F483" s="31"/>
      <c r="G483" s="31"/>
      <c r="H483" s="31"/>
      <c r="I483" s="14"/>
      <c r="J483" s="31"/>
      <c r="K483" s="31"/>
      <c r="M483" s="14"/>
      <c r="N483" s="31"/>
      <c r="O483" s="31"/>
      <c r="Q483" s="14"/>
      <c r="R483" s="31"/>
    </row>
    <row r="484" spans="4:18">
      <c r="D484" s="31"/>
      <c r="E484" s="14"/>
      <c r="F484" s="31"/>
      <c r="G484" s="31"/>
      <c r="H484" s="31"/>
      <c r="I484" s="14"/>
      <c r="J484" s="31"/>
      <c r="K484" s="31"/>
      <c r="M484" s="14"/>
      <c r="N484" s="31"/>
      <c r="O484" s="31"/>
      <c r="Q484" s="14"/>
      <c r="R484" s="31"/>
    </row>
    <row r="485" spans="4:18">
      <c r="D485" s="31"/>
      <c r="E485" s="14"/>
      <c r="F485" s="31"/>
      <c r="G485" s="31"/>
      <c r="H485" s="31"/>
      <c r="I485" s="14"/>
      <c r="J485" s="31"/>
      <c r="K485" s="31"/>
      <c r="M485" s="14"/>
      <c r="N485" s="31"/>
      <c r="O485" s="31"/>
      <c r="Q485" s="14"/>
      <c r="R485" s="31"/>
    </row>
    <row r="486" spans="4:18">
      <c r="D486" s="31"/>
      <c r="E486" s="14"/>
      <c r="F486" s="31"/>
      <c r="G486" s="31"/>
      <c r="H486" s="31"/>
      <c r="I486" s="14"/>
      <c r="J486" s="31"/>
      <c r="K486" s="31"/>
      <c r="M486" s="14"/>
      <c r="N486" s="31"/>
      <c r="O486" s="31"/>
      <c r="Q486" s="14"/>
      <c r="R486" s="31"/>
    </row>
    <row r="487" spans="4:18">
      <c r="D487" s="31"/>
      <c r="E487" s="14"/>
      <c r="F487" s="31"/>
      <c r="G487" s="31"/>
      <c r="H487" s="31"/>
      <c r="I487" s="14"/>
      <c r="J487" s="31"/>
      <c r="K487" s="31"/>
      <c r="M487" s="14"/>
      <c r="N487" s="31"/>
      <c r="O487" s="31"/>
      <c r="Q487" s="14"/>
      <c r="R487" s="31"/>
    </row>
    <row r="488" spans="4:18">
      <c r="D488" s="31"/>
      <c r="E488" s="14"/>
      <c r="F488" s="31"/>
      <c r="G488" s="31"/>
      <c r="H488" s="31"/>
      <c r="I488" s="14"/>
      <c r="J488" s="31"/>
      <c r="K488" s="31"/>
      <c r="M488" s="14"/>
      <c r="N488" s="31"/>
      <c r="O488" s="31"/>
      <c r="Q488" s="14"/>
      <c r="R488" s="31"/>
    </row>
    <row r="489" spans="4:18">
      <c r="D489" s="31"/>
      <c r="E489" s="14"/>
      <c r="F489" s="31"/>
      <c r="G489" s="31"/>
      <c r="H489" s="31"/>
      <c r="I489" s="14"/>
      <c r="J489" s="31"/>
      <c r="K489" s="31"/>
      <c r="M489" s="14"/>
      <c r="N489" s="31"/>
      <c r="O489" s="31"/>
      <c r="Q489" s="14"/>
      <c r="R489" s="31"/>
    </row>
    <row r="490" spans="4:18">
      <c r="D490" s="31"/>
      <c r="E490" s="14"/>
      <c r="F490" s="31"/>
      <c r="G490" s="31"/>
      <c r="H490" s="31"/>
      <c r="I490" s="14"/>
      <c r="J490" s="31"/>
      <c r="K490" s="31"/>
      <c r="M490" s="14"/>
      <c r="N490" s="31"/>
      <c r="O490" s="31"/>
      <c r="Q490" s="14"/>
      <c r="R490" s="31"/>
    </row>
    <row r="491" spans="4:18">
      <c r="D491" s="31"/>
      <c r="E491" s="14"/>
      <c r="F491" s="31"/>
      <c r="G491" s="31"/>
      <c r="H491" s="31"/>
      <c r="I491" s="14"/>
      <c r="J491" s="31"/>
      <c r="K491" s="31"/>
      <c r="M491" s="14"/>
      <c r="N491" s="31"/>
      <c r="O491" s="31"/>
      <c r="Q491" s="14"/>
      <c r="R491" s="31"/>
    </row>
    <row r="492" spans="4:18">
      <c r="D492" s="31"/>
      <c r="E492" s="14"/>
      <c r="F492" s="31"/>
      <c r="G492" s="31"/>
      <c r="H492" s="31"/>
      <c r="I492" s="14"/>
      <c r="J492" s="31"/>
      <c r="K492" s="31"/>
      <c r="M492" s="14"/>
      <c r="N492" s="31"/>
      <c r="O492" s="31"/>
      <c r="Q492" s="14"/>
      <c r="R492" s="31"/>
    </row>
    <row r="493" spans="4:18">
      <c r="D493" s="31"/>
      <c r="E493" s="14"/>
      <c r="F493" s="31"/>
      <c r="G493" s="31"/>
      <c r="H493" s="31"/>
      <c r="I493" s="14"/>
      <c r="J493" s="31"/>
      <c r="K493" s="31"/>
      <c r="M493" s="14"/>
      <c r="N493" s="31"/>
      <c r="O493" s="31"/>
      <c r="Q493" s="14"/>
      <c r="R493" s="31"/>
    </row>
    <row r="494" spans="4:18">
      <c r="D494" s="31"/>
      <c r="E494" s="14"/>
      <c r="F494" s="31"/>
      <c r="G494" s="31"/>
      <c r="H494" s="31"/>
      <c r="I494" s="14"/>
      <c r="J494" s="31"/>
      <c r="K494" s="31"/>
      <c r="M494" s="14"/>
      <c r="N494" s="31"/>
      <c r="O494" s="31"/>
      <c r="Q494" s="14"/>
      <c r="R494" s="31"/>
    </row>
    <row r="495" spans="4:18">
      <c r="D495" s="31"/>
      <c r="E495" s="14"/>
      <c r="F495" s="31"/>
      <c r="G495" s="31"/>
      <c r="H495" s="31"/>
      <c r="I495" s="14"/>
      <c r="J495" s="31"/>
      <c r="K495" s="31"/>
      <c r="M495" s="14"/>
      <c r="N495" s="31"/>
      <c r="O495" s="31"/>
      <c r="Q495" s="14"/>
      <c r="R495" s="31"/>
    </row>
    <row r="496" spans="4:18">
      <c r="D496" s="31"/>
      <c r="E496" s="14"/>
      <c r="F496" s="31"/>
      <c r="G496" s="31"/>
      <c r="H496" s="31"/>
      <c r="I496" s="14"/>
      <c r="J496" s="31"/>
      <c r="K496" s="31"/>
      <c r="M496" s="14"/>
      <c r="N496" s="31"/>
      <c r="O496" s="31"/>
      <c r="Q496" s="14"/>
      <c r="R496" s="31"/>
    </row>
    <row r="497" spans="4:18">
      <c r="D497" s="31"/>
      <c r="E497" s="14"/>
      <c r="F497" s="31"/>
      <c r="G497" s="31"/>
      <c r="H497" s="31"/>
      <c r="I497" s="14"/>
      <c r="J497" s="31"/>
      <c r="K497" s="31"/>
      <c r="M497" s="14"/>
      <c r="N497" s="31"/>
      <c r="O497" s="31"/>
      <c r="Q497" s="14"/>
      <c r="R497" s="31"/>
    </row>
    <row r="498" spans="4:18">
      <c r="D498" s="31"/>
      <c r="E498" s="14"/>
      <c r="F498" s="31"/>
      <c r="G498" s="31"/>
      <c r="H498" s="31"/>
      <c r="I498" s="14"/>
      <c r="J498" s="31"/>
      <c r="K498" s="31"/>
      <c r="M498" s="14"/>
      <c r="N498" s="31"/>
      <c r="O498" s="31"/>
      <c r="Q498" s="14"/>
      <c r="R498" s="31"/>
    </row>
    <row r="499" spans="4:18">
      <c r="D499" s="31"/>
      <c r="E499" s="14"/>
      <c r="F499" s="31"/>
      <c r="G499" s="31"/>
      <c r="H499" s="31"/>
      <c r="I499" s="14"/>
      <c r="J499" s="31"/>
      <c r="K499" s="31"/>
      <c r="M499" s="14"/>
      <c r="N499" s="31"/>
      <c r="O499" s="31"/>
      <c r="Q499" s="14"/>
      <c r="R499" s="31"/>
    </row>
    <row r="500" spans="4:18">
      <c r="D500" s="31"/>
      <c r="E500" s="14"/>
      <c r="F500" s="31"/>
      <c r="G500" s="31"/>
      <c r="H500" s="31"/>
      <c r="I500" s="14"/>
      <c r="J500" s="31"/>
      <c r="K500" s="31"/>
      <c r="M500" s="14"/>
      <c r="N500" s="31"/>
      <c r="O500" s="31"/>
      <c r="Q500" s="14"/>
      <c r="R500" s="31"/>
    </row>
    <row r="501" spans="4:18">
      <c r="D501" s="31"/>
      <c r="E501" s="14"/>
      <c r="F501" s="31"/>
      <c r="G501" s="31"/>
      <c r="H501" s="31"/>
      <c r="I501" s="14"/>
      <c r="J501" s="31"/>
      <c r="K501" s="31"/>
      <c r="M501" s="14"/>
      <c r="N501" s="31"/>
      <c r="O501" s="31"/>
      <c r="Q501" s="14"/>
      <c r="R501" s="31"/>
    </row>
    <row r="502" spans="4:18">
      <c r="D502" s="31"/>
      <c r="E502" s="14"/>
      <c r="F502" s="31"/>
      <c r="G502" s="31"/>
      <c r="H502" s="31"/>
      <c r="I502" s="14"/>
      <c r="J502" s="31"/>
      <c r="K502" s="31"/>
      <c r="M502" s="14"/>
      <c r="N502" s="31"/>
      <c r="O502" s="31"/>
      <c r="Q502" s="14"/>
      <c r="R502" s="31"/>
    </row>
    <row r="503" spans="4:18">
      <c r="D503" s="31"/>
      <c r="E503" s="14"/>
      <c r="F503" s="31"/>
      <c r="G503" s="31"/>
      <c r="H503" s="31"/>
      <c r="I503" s="14"/>
      <c r="J503" s="31"/>
      <c r="K503" s="31"/>
      <c r="M503" s="14"/>
      <c r="N503" s="31"/>
      <c r="O503" s="31"/>
      <c r="Q503" s="14"/>
      <c r="R503" s="31"/>
    </row>
    <row r="504" spans="4:18">
      <c r="D504" s="31"/>
      <c r="E504" s="14"/>
      <c r="F504" s="31"/>
      <c r="G504" s="31"/>
      <c r="H504" s="31"/>
      <c r="I504" s="14"/>
      <c r="J504" s="31"/>
      <c r="K504" s="31"/>
      <c r="M504" s="14"/>
      <c r="N504" s="31"/>
      <c r="O504" s="31"/>
      <c r="Q504" s="14"/>
      <c r="R504" s="31"/>
    </row>
    <row r="505" spans="4:18">
      <c r="D505" s="31"/>
      <c r="E505" s="14"/>
      <c r="F505" s="31"/>
      <c r="G505" s="31"/>
      <c r="H505" s="31"/>
      <c r="I505" s="14"/>
      <c r="J505" s="31"/>
      <c r="K505" s="31"/>
      <c r="M505" s="14"/>
      <c r="N505" s="31"/>
      <c r="O505" s="31"/>
      <c r="Q505" s="14"/>
      <c r="R505" s="31"/>
    </row>
    <row r="506" spans="4:18">
      <c r="D506" s="31"/>
      <c r="E506" s="14"/>
      <c r="F506" s="31"/>
      <c r="G506" s="31"/>
      <c r="H506" s="31"/>
      <c r="I506" s="14"/>
      <c r="J506" s="31"/>
      <c r="K506" s="31"/>
      <c r="M506" s="14"/>
      <c r="N506" s="31"/>
      <c r="O506" s="31"/>
      <c r="Q506" s="14"/>
      <c r="R506" s="31"/>
    </row>
    <row r="507" spans="4:18">
      <c r="D507" s="31"/>
      <c r="E507" s="14"/>
      <c r="F507" s="31"/>
      <c r="G507" s="31"/>
      <c r="H507" s="31"/>
      <c r="I507" s="14"/>
      <c r="J507" s="31"/>
      <c r="K507" s="31"/>
      <c r="M507" s="14"/>
      <c r="N507" s="31"/>
      <c r="O507" s="31"/>
      <c r="Q507" s="14"/>
      <c r="R507" s="31"/>
    </row>
    <row r="508" spans="4:18">
      <c r="D508" s="31"/>
      <c r="E508" s="14"/>
      <c r="F508" s="31"/>
      <c r="G508" s="31"/>
      <c r="H508" s="31"/>
      <c r="I508" s="14"/>
      <c r="J508" s="31"/>
      <c r="K508" s="31"/>
      <c r="M508" s="14"/>
      <c r="N508" s="31"/>
      <c r="O508" s="31"/>
      <c r="Q508" s="14"/>
      <c r="R508" s="31"/>
    </row>
    <row r="509" spans="4:18">
      <c r="D509" s="31"/>
      <c r="E509" s="14"/>
      <c r="F509" s="31"/>
      <c r="G509" s="31"/>
      <c r="H509" s="31"/>
      <c r="I509" s="14"/>
      <c r="J509" s="31"/>
      <c r="K509" s="31"/>
      <c r="M509" s="14"/>
      <c r="N509" s="31"/>
      <c r="O509" s="31"/>
      <c r="Q509" s="14"/>
      <c r="R509" s="31"/>
    </row>
    <row r="510" spans="4:18">
      <c r="D510" s="31"/>
      <c r="E510" s="14"/>
      <c r="F510" s="31"/>
      <c r="G510" s="31"/>
      <c r="H510" s="31"/>
      <c r="I510" s="14"/>
      <c r="J510" s="31"/>
      <c r="K510" s="31"/>
      <c r="M510" s="14"/>
      <c r="N510" s="31"/>
      <c r="O510" s="31"/>
      <c r="Q510" s="14"/>
      <c r="R510" s="31"/>
    </row>
    <row r="511" spans="4:18">
      <c r="D511" s="31"/>
      <c r="E511" s="14"/>
      <c r="F511" s="31"/>
      <c r="G511" s="31"/>
      <c r="H511" s="31"/>
      <c r="I511" s="14"/>
      <c r="J511" s="31"/>
      <c r="K511" s="31"/>
      <c r="M511" s="14"/>
      <c r="N511" s="31"/>
      <c r="O511" s="31"/>
      <c r="Q511" s="14"/>
      <c r="R511" s="31"/>
    </row>
    <row r="512" spans="4:18">
      <c r="D512" s="31"/>
      <c r="E512" s="14"/>
      <c r="F512" s="31"/>
      <c r="G512" s="31"/>
      <c r="H512" s="31"/>
      <c r="I512" s="14"/>
      <c r="J512" s="31"/>
      <c r="K512" s="31"/>
      <c r="M512" s="14"/>
      <c r="N512" s="31"/>
      <c r="O512" s="31"/>
      <c r="Q512" s="14"/>
      <c r="R512" s="31"/>
    </row>
    <row r="513" spans="4:18">
      <c r="D513" s="31"/>
      <c r="E513" s="14"/>
      <c r="F513" s="31"/>
      <c r="G513" s="31"/>
      <c r="H513" s="31"/>
      <c r="I513" s="14"/>
      <c r="J513" s="31"/>
      <c r="K513" s="31"/>
      <c r="M513" s="14"/>
      <c r="N513" s="31"/>
      <c r="O513" s="31"/>
      <c r="Q513" s="14"/>
      <c r="R513" s="31"/>
    </row>
    <row r="514" spans="4:18">
      <c r="D514" s="31"/>
      <c r="E514" s="14"/>
      <c r="F514" s="31"/>
      <c r="G514" s="31"/>
      <c r="H514" s="31"/>
      <c r="I514" s="14"/>
      <c r="J514" s="31"/>
      <c r="K514" s="31"/>
      <c r="M514" s="14"/>
      <c r="N514" s="31"/>
      <c r="O514" s="31"/>
      <c r="Q514" s="14"/>
      <c r="R514" s="31"/>
    </row>
    <row r="515" spans="4:18">
      <c r="D515" s="31"/>
      <c r="E515" s="14"/>
      <c r="F515" s="31"/>
      <c r="G515" s="31"/>
      <c r="H515" s="31"/>
      <c r="I515" s="14"/>
      <c r="J515" s="31"/>
      <c r="K515" s="31"/>
      <c r="M515" s="14"/>
      <c r="N515" s="31"/>
      <c r="O515" s="31"/>
      <c r="Q515" s="14"/>
      <c r="R515" s="31"/>
    </row>
    <row r="516" spans="4:18">
      <c r="D516" s="31"/>
      <c r="E516" s="14"/>
      <c r="F516" s="31"/>
      <c r="G516" s="31"/>
      <c r="H516" s="31"/>
      <c r="I516" s="14"/>
      <c r="J516" s="31"/>
      <c r="K516" s="31"/>
      <c r="M516" s="14"/>
      <c r="N516" s="31"/>
      <c r="O516" s="31"/>
      <c r="Q516" s="14"/>
      <c r="R516" s="31"/>
    </row>
    <row r="517" spans="4:18">
      <c r="D517" s="31"/>
      <c r="E517" s="14"/>
      <c r="F517" s="31"/>
      <c r="G517" s="31"/>
      <c r="H517" s="31"/>
      <c r="I517" s="14"/>
      <c r="J517" s="31"/>
      <c r="K517" s="31"/>
      <c r="M517" s="14"/>
      <c r="N517" s="31"/>
      <c r="O517" s="31"/>
      <c r="Q517" s="14"/>
      <c r="R517" s="31"/>
    </row>
    <row r="518" spans="4:18">
      <c r="D518" s="31"/>
      <c r="E518" s="14"/>
      <c r="F518" s="31"/>
      <c r="G518" s="31"/>
      <c r="H518" s="31"/>
      <c r="I518" s="14"/>
      <c r="J518" s="31"/>
      <c r="K518" s="31"/>
      <c r="M518" s="14"/>
      <c r="N518" s="31"/>
      <c r="O518" s="31"/>
      <c r="Q518" s="14"/>
      <c r="R518" s="31"/>
    </row>
    <row r="519" spans="4:18">
      <c r="D519" s="31"/>
      <c r="E519" s="14"/>
      <c r="F519" s="31"/>
      <c r="G519" s="31"/>
      <c r="H519" s="31"/>
      <c r="I519" s="14"/>
      <c r="J519" s="31"/>
      <c r="K519" s="31"/>
      <c r="M519" s="14"/>
      <c r="N519" s="31"/>
      <c r="O519" s="31"/>
      <c r="Q519" s="14"/>
      <c r="R519" s="31"/>
    </row>
    <row r="520" spans="4:18">
      <c r="D520" s="31"/>
      <c r="E520" s="14"/>
      <c r="F520" s="31"/>
      <c r="G520" s="31"/>
      <c r="H520" s="31"/>
      <c r="I520" s="14"/>
      <c r="J520" s="31"/>
      <c r="K520" s="31"/>
      <c r="M520" s="14"/>
      <c r="N520" s="31"/>
      <c r="O520" s="31"/>
      <c r="Q520" s="14"/>
      <c r="R520" s="31"/>
    </row>
    <row r="521" spans="4:18">
      <c r="D521" s="31"/>
      <c r="E521" s="14"/>
      <c r="F521" s="31"/>
      <c r="G521" s="31"/>
      <c r="H521" s="31"/>
      <c r="I521" s="14"/>
      <c r="J521" s="31"/>
      <c r="K521" s="31"/>
      <c r="M521" s="14"/>
      <c r="N521" s="31"/>
      <c r="O521" s="31"/>
      <c r="Q521" s="14"/>
      <c r="R521" s="31"/>
    </row>
    <row r="522" spans="4:18">
      <c r="D522" s="31"/>
      <c r="E522" s="14"/>
      <c r="F522" s="31"/>
      <c r="G522" s="31"/>
      <c r="H522" s="31"/>
      <c r="I522" s="14"/>
      <c r="J522" s="31"/>
      <c r="K522" s="31"/>
      <c r="M522" s="14"/>
      <c r="N522" s="31"/>
      <c r="O522" s="31"/>
      <c r="Q522" s="14"/>
      <c r="R522" s="31"/>
    </row>
    <row r="523" spans="4:18">
      <c r="D523" s="31"/>
      <c r="E523" s="14"/>
      <c r="F523" s="31"/>
      <c r="G523" s="31"/>
      <c r="H523" s="31"/>
      <c r="I523" s="14"/>
      <c r="J523" s="31"/>
      <c r="K523" s="31"/>
      <c r="M523" s="14"/>
      <c r="N523" s="31"/>
      <c r="O523" s="31"/>
      <c r="Q523" s="14"/>
      <c r="R523" s="31"/>
    </row>
    <row r="524" spans="4:18">
      <c r="D524" s="31"/>
      <c r="E524" s="14"/>
      <c r="F524" s="31"/>
      <c r="G524" s="31"/>
      <c r="H524" s="31"/>
      <c r="I524" s="14"/>
      <c r="J524" s="31"/>
      <c r="K524" s="31"/>
      <c r="M524" s="14"/>
      <c r="N524" s="31"/>
      <c r="O524" s="31"/>
      <c r="Q524" s="14"/>
      <c r="R524" s="31"/>
    </row>
    <row r="525" spans="4:18">
      <c r="D525" s="31"/>
      <c r="E525" s="14"/>
      <c r="F525" s="31"/>
      <c r="G525" s="31"/>
      <c r="H525" s="31"/>
      <c r="I525" s="14"/>
      <c r="J525" s="31"/>
      <c r="K525" s="31"/>
      <c r="M525" s="14"/>
      <c r="N525" s="31"/>
      <c r="O525" s="31"/>
      <c r="Q525" s="14"/>
      <c r="R525" s="31"/>
    </row>
    <row r="526" spans="4:18">
      <c r="D526" s="31"/>
      <c r="E526" s="14"/>
      <c r="F526" s="31"/>
      <c r="G526" s="31"/>
      <c r="H526" s="31"/>
      <c r="I526" s="14"/>
      <c r="J526" s="31"/>
      <c r="K526" s="31"/>
      <c r="M526" s="14"/>
      <c r="N526" s="31"/>
      <c r="O526" s="31"/>
      <c r="Q526" s="14"/>
      <c r="R526" s="31"/>
    </row>
    <row r="527" spans="4:18">
      <c r="D527" s="31"/>
      <c r="E527" s="14"/>
      <c r="F527" s="31"/>
      <c r="G527" s="31"/>
      <c r="H527" s="31"/>
      <c r="I527" s="14"/>
      <c r="J527" s="31"/>
      <c r="K527" s="31"/>
      <c r="M527" s="14"/>
      <c r="N527" s="31"/>
      <c r="O527" s="31"/>
      <c r="Q527" s="14"/>
      <c r="R527" s="31"/>
    </row>
    <row r="528" spans="4:18">
      <c r="D528" s="31"/>
      <c r="E528" s="14"/>
      <c r="F528" s="31"/>
      <c r="G528" s="31"/>
      <c r="H528" s="31"/>
      <c r="I528" s="14"/>
      <c r="J528" s="31"/>
      <c r="K528" s="31"/>
      <c r="M528" s="14"/>
      <c r="N528" s="31"/>
      <c r="O528" s="31"/>
      <c r="Q528" s="14"/>
      <c r="R528" s="31"/>
    </row>
    <row r="529" spans="4:18">
      <c r="D529" s="31"/>
      <c r="E529" s="14"/>
      <c r="F529" s="31"/>
      <c r="G529" s="31"/>
      <c r="H529" s="31"/>
      <c r="I529" s="14"/>
      <c r="J529" s="31"/>
      <c r="K529" s="31"/>
      <c r="M529" s="14"/>
      <c r="N529" s="31"/>
      <c r="O529" s="31"/>
      <c r="Q529" s="14"/>
      <c r="R529" s="31"/>
    </row>
    <row r="530" spans="4:18">
      <c r="D530" s="31"/>
      <c r="E530" s="14"/>
      <c r="F530" s="31"/>
      <c r="G530" s="31"/>
      <c r="H530" s="31"/>
      <c r="I530" s="14"/>
      <c r="J530" s="31"/>
      <c r="K530" s="31"/>
      <c r="M530" s="14"/>
      <c r="N530" s="31"/>
      <c r="O530" s="31"/>
      <c r="Q530" s="14"/>
      <c r="R530" s="31"/>
    </row>
    <row r="531" spans="4:18">
      <c r="D531" s="31"/>
      <c r="E531" s="14"/>
      <c r="F531" s="31"/>
      <c r="G531" s="31"/>
      <c r="H531" s="31"/>
      <c r="I531" s="14"/>
      <c r="J531" s="31"/>
      <c r="K531" s="31"/>
      <c r="M531" s="14"/>
      <c r="N531" s="31"/>
      <c r="O531" s="31"/>
      <c r="Q531" s="14"/>
      <c r="R531" s="31"/>
    </row>
    <row r="532" spans="4:18">
      <c r="D532" s="31"/>
      <c r="E532" s="14"/>
      <c r="F532" s="31"/>
      <c r="G532" s="31"/>
      <c r="H532" s="31"/>
      <c r="I532" s="14"/>
      <c r="J532" s="31"/>
      <c r="K532" s="31"/>
      <c r="M532" s="14"/>
      <c r="N532" s="31"/>
      <c r="O532" s="31"/>
      <c r="Q532" s="14"/>
      <c r="R532" s="31"/>
    </row>
    <row r="533" spans="4:18">
      <c r="D533" s="31"/>
      <c r="E533" s="14"/>
      <c r="F533" s="31"/>
      <c r="G533" s="31"/>
      <c r="H533" s="31"/>
      <c r="I533" s="14"/>
      <c r="J533" s="31"/>
      <c r="K533" s="31"/>
      <c r="M533" s="14"/>
      <c r="N533" s="31"/>
      <c r="O533" s="31"/>
      <c r="Q533" s="14"/>
      <c r="R533" s="31"/>
    </row>
    <row r="534" spans="4:18">
      <c r="D534" s="31"/>
      <c r="E534" s="14"/>
      <c r="F534" s="31"/>
      <c r="G534" s="31"/>
      <c r="H534" s="31"/>
      <c r="I534" s="14"/>
      <c r="J534" s="31"/>
      <c r="K534" s="31"/>
      <c r="M534" s="14"/>
      <c r="N534" s="31"/>
      <c r="O534" s="31"/>
      <c r="Q534" s="14"/>
      <c r="R534" s="31"/>
    </row>
    <row r="535" spans="4:18">
      <c r="D535" s="31"/>
      <c r="E535" s="14"/>
      <c r="F535" s="31"/>
      <c r="G535" s="31"/>
      <c r="H535" s="31"/>
      <c r="I535" s="14"/>
      <c r="J535" s="31"/>
      <c r="K535" s="31"/>
      <c r="M535" s="14"/>
      <c r="N535" s="31"/>
      <c r="O535" s="31"/>
      <c r="Q535" s="14"/>
      <c r="R535" s="31"/>
    </row>
    <row r="536" spans="4:18">
      <c r="D536" s="31"/>
      <c r="E536" s="14"/>
      <c r="F536" s="31"/>
      <c r="G536" s="31"/>
      <c r="H536" s="31"/>
      <c r="I536" s="14"/>
      <c r="J536" s="31"/>
      <c r="K536" s="31"/>
      <c r="M536" s="14"/>
      <c r="N536" s="31"/>
      <c r="O536" s="31"/>
      <c r="Q536" s="14"/>
      <c r="R536" s="31"/>
    </row>
    <row r="537" spans="4:18">
      <c r="D537" s="31"/>
      <c r="E537" s="14"/>
      <c r="F537" s="31"/>
      <c r="G537" s="31"/>
      <c r="H537" s="31"/>
      <c r="I537" s="14"/>
      <c r="J537" s="31"/>
      <c r="K537" s="31"/>
      <c r="M537" s="14"/>
      <c r="N537" s="31"/>
      <c r="O537" s="31"/>
      <c r="Q537" s="14"/>
      <c r="R537" s="31"/>
    </row>
    <row r="538" spans="4:18">
      <c r="D538" s="31"/>
      <c r="E538" s="14"/>
      <c r="F538" s="31"/>
      <c r="G538" s="31"/>
      <c r="H538" s="31"/>
      <c r="I538" s="14"/>
      <c r="J538" s="31"/>
      <c r="K538" s="31"/>
      <c r="M538" s="14"/>
      <c r="N538" s="31"/>
      <c r="O538" s="31"/>
      <c r="Q538" s="14"/>
      <c r="R538" s="31"/>
    </row>
    <row r="539" spans="4:18">
      <c r="D539" s="31"/>
      <c r="E539" s="14"/>
      <c r="F539" s="31"/>
      <c r="G539" s="31"/>
      <c r="H539" s="31"/>
      <c r="I539" s="14"/>
      <c r="J539" s="31"/>
      <c r="K539" s="31"/>
      <c r="M539" s="14"/>
      <c r="N539" s="31"/>
      <c r="O539" s="31"/>
      <c r="Q539" s="14"/>
      <c r="R539" s="31"/>
    </row>
    <row r="540" spans="4:18">
      <c r="D540" s="31"/>
      <c r="E540" s="14"/>
      <c r="F540" s="31"/>
      <c r="G540" s="31"/>
      <c r="H540" s="31"/>
      <c r="I540" s="14"/>
      <c r="J540" s="31"/>
      <c r="K540" s="31"/>
      <c r="M540" s="14"/>
      <c r="N540" s="31"/>
      <c r="O540" s="31"/>
      <c r="Q540" s="14"/>
      <c r="R540" s="31"/>
    </row>
    <row r="541" spans="4:18">
      <c r="D541" s="31"/>
      <c r="E541" s="14"/>
      <c r="F541" s="31"/>
      <c r="G541" s="31"/>
      <c r="H541" s="31"/>
      <c r="I541" s="14"/>
      <c r="J541" s="31"/>
      <c r="K541" s="31"/>
      <c r="M541" s="14"/>
      <c r="N541" s="31"/>
      <c r="O541" s="31"/>
      <c r="Q541" s="14"/>
      <c r="R541" s="31"/>
    </row>
    <row r="542" spans="4:18">
      <c r="D542" s="31"/>
      <c r="E542" s="14"/>
      <c r="F542" s="31"/>
      <c r="G542" s="31"/>
      <c r="H542" s="31"/>
      <c r="I542" s="14"/>
      <c r="J542" s="31"/>
      <c r="K542" s="31"/>
      <c r="M542" s="14"/>
      <c r="N542" s="31"/>
      <c r="O542" s="31"/>
      <c r="Q542" s="14"/>
      <c r="R542" s="31"/>
    </row>
    <row r="543" spans="4:18">
      <c r="D543" s="31"/>
      <c r="E543" s="14"/>
      <c r="F543" s="31"/>
      <c r="G543" s="31"/>
      <c r="H543" s="31"/>
      <c r="I543" s="14"/>
      <c r="J543" s="31"/>
      <c r="K543" s="31"/>
      <c r="M543" s="14"/>
      <c r="N543" s="31"/>
      <c r="O543" s="31"/>
      <c r="Q543" s="14"/>
      <c r="R543" s="31"/>
    </row>
    <row r="544" spans="4:18">
      <c r="D544" s="31"/>
      <c r="E544" s="14"/>
      <c r="F544" s="31"/>
      <c r="G544" s="31"/>
      <c r="H544" s="31"/>
      <c r="I544" s="14"/>
      <c r="J544" s="31"/>
      <c r="K544" s="31"/>
      <c r="M544" s="14"/>
      <c r="N544" s="31"/>
      <c r="O544" s="31"/>
      <c r="Q544" s="14"/>
      <c r="R544" s="31"/>
    </row>
    <row r="545" spans="4:18">
      <c r="D545" s="31"/>
      <c r="E545" s="14"/>
      <c r="F545" s="31"/>
      <c r="G545" s="31"/>
      <c r="H545" s="31"/>
      <c r="I545" s="14"/>
      <c r="J545" s="31"/>
      <c r="K545" s="31"/>
      <c r="M545" s="14"/>
      <c r="N545" s="31"/>
      <c r="O545" s="31"/>
      <c r="Q545" s="14"/>
      <c r="R545" s="31"/>
    </row>
    <row r="546" spans="4:18">
      <c r="D546" s="31"/>
      <c r="E546" s="14"/>
      <c r="F546" s="31"/>
      <c r="G546" s="31"/>
      <c r="H546" s="31"/>
      <c r="I546" s="14"/>
      <c r="J546" s="31"/>
      <c r="K546" s="31"/>
      <c r="M546" s="14"/>
      <c r="N546" s="31"/>
      <c r="O546" s="31"/>
      <c r="Q546" s="14"/>
      <c r="R546" s="31"/>
    </row>
    <row r="547" spans="4:18">
      <c r="D547" s="31"/>
      <c r="E547" s="14"/>
      <c r="F547" s="31"/>
      <c r="G547" s="31"/>
      <c r="H547" s="31"/>
      <c r="I547" s="14"/>
      <c r="J547" s="31"/>
      <c r="K547" s="31"/>
      <c r="M547" s="14"/>
      <c r="N547" s="31"/>
      <c r="O547" s="31"/>
      <c r="Q547" s="14"/>
      <c r="R547" s="31"/>
    </row>
    <row r="548" spans="4:18">
      <c r="D548" s="31"/>
      <c r="E548" s="14"/>
      <c r="F548" s="31"/>
      <c r="G548" s="31"/>
      <c r="H548" s="31"/>
      <c r="I548" s="14"/>
      <c r="J548" s="31"/>
      <c r="K548" s="31"/>
      <c r="M548" s="14"/>
      <c r="N548" s="31"/>
      <c r="O548" s="31"/>
      <c r="Q548" s="14"/>
      <c r="R548" s="31"/>
    </row>
    <row r="549" spans="4:18">
      <c r="D549" s="31"/>
      <c r="E549" s="14"/>
      <c r="F549" s="31"/>
      <c r="G549" s="31"/>
      <c r="H549" s="31"/>
      <c r="I549" s="14"/>
      <c r="J549" s="31"/>
      <c r="K549" s="31"/>
      <c r="M549" s="14"/>
      <c r="N549" s="31"/>
      <c r="O549" s="31"/>
      <c r="Q549" s="14"/>
      <c r="R549" s="31"/>
    </row>
    <row r="550" spans="4:18">
      <c r="D550" s="31"/>
      <c r="E550" s="14"/>
      <c r="F550" s="31"/>
      <c r="G550" s="31"/>
      <c r="H550" s="31"/>
      <c r="I550" s="14"/>
      <c r="J550" s="31"/>
      <c r="K550" s="31"/>
      <c r="M550" s="14"/>
      <c r="N550" s="31"/>
      <c r="O550" s="31"/>
      <c r="Q550" s="14"/>
      <c r="R550" s="31"/>
    </row>
    <row r="551" spans="4:18">
      <c r="D551" s="31"/>
      <c r="E551" s="14"/>
      <c r="F551" s="31"/>
      <c r="G551" s="31"/>
      <c r="H551" s="31"/>
      <c r="I551" s="14"/>
      <c r="J551" s="31"/>
      <c r="K551" s="31"/>
      <c r="M551" s="14"/>
      <c r="N551" s="31"/>
      <c r="O551" s="31"/>
      <c r="Q551" s="14"/>
      <c r="R551" s="31"/>
    </row>
    <row r="552" spans="4:18">
      <c r="D552" s="31"/>
      <c r="E552" s="14"/>
      <c r="F552" s="31"/>
      <c r="G552" s="31"/>
      <c r="H552" s="31"/>
      <c r="I552" s="14"/>
      <c r="J552" s="31"/>
      <c r="K552" s="31"/>
      <c r="M552" s="14"/>
      <c r="N552" s="31"/>
      <c r="O552" s="31"/>
      <c r="Q552" s="14"/>
      <c r="R552" s="31"/>
    </row>
    <row r="553" spans="4:18">
      <c r="D553" s="31"/>
      <c r="E553" s="14"/>
      <c r="F553" s="31"/>
      <c r="G553" s="31"/>
      <c r="H553" s="31"/>
      <c r="I553" s="14"/>
      <c r="J553" s="31"/>
      <c r="K553" s="31"/>
      <c r="M553" s="14"/>
      <c r="N553" s="31"/>
      <c r="O553" s="31"/>
      <c r="Q553" s="14"/>
      <c r="R553" s="31"/>
    </row>
    <row r="554" spans="4:18">
      <c r="D554" s="31"/>
      <c r="E554" s="14"/>
      <c r="F554" s="31"/>
      <c r="G554" s="31"/>
      <c r="H554" s="31"/>
      <c r="I554" s="14"/>
      <c r="J554" s="31"/>
      <c r="K554" s="31"/>
      <c r="M554" s="14"/>
      <c r="N554" s="31"/>
      <c r="O554" s="31"/>
      <c r="Q554" s="14"/>
      <c r="R554" s="31"/>
    </row>
    <row r="555" spans="4:18">
      <c r="D555" s="31"/>
      <c r="E555" s="14"/>
      <c r="F555" s="31"/>
      <c r="G555" s="31"/>
      <c r="H555" s="31"/>
      <c r="I555" s="14"/>
      <c r="J555" s="31"/>
      <c r="K555" s="31"/>
      <c r="M555" s="14"/>
      <c r="N555" s="31"/>
      <c r="O555" s="31"/>
      <c r="Q555" s="14"/>
      <c r="R555" s="31"/>
    </row>
    <row r="556" spans="4:18">
      <c r="D556" s="31"/>
      <c r="E556" s="14"/>
      <c r="F556" s="31"/>
      <c r="G556" s="31"/>
      <c r="H556" s="31"/>
      <c r="I556" s="14"/>
      <c r="J556" s="31"/>
      <c r="K556" s="31"/>
      <c r="M556" s="14"/>
      <c r="N556" s="31"/>
      <c r="O556" s="31"/>
      <c r="Q556" s="14"/>
      <c r="R556" s="31"/>
    </row>
    <row r="557" spans="4:18">
      <c r="D557" s="31"/>
      <c r="E557" s="14"/>
      <c r="F557" s="31"/>
      <c r="G557" s="31"/>
      <c r="H557" s="31"/>
      <c r="I557" s="14"/>
      <c r="J557" s="31"/>
      <c r="K557" s="31"/>
      <c r="M557" s="14"/>
      <c r="N557" s="31"/>
      <c r="O557" s="31"/>
      <c r="Q557" s="14"/>
      <c r="R557" s="31"/>
    </row>
    <row r="558" spans="4:18">
      <c r="D558" s="31"/>
      <c r="E558" s="14"/>
      <c r="F558" s="31"/>
      <c r="G558" s="31"/>
      <c r="H558" s="31"/>
      <c r="I558" s="14"/>
      <c r="J558" s="31"/>
      <c r="K558" s="31"/>
      <c r="M558" s="14"/>
      <c r="N558" s="31"/>
      <c r="O558" s="31"/>
      <c r="Q558" s="14"/>
      <c r="R558" s="31"/>
    </row>
    <row r="559" spans="4:18">
      <c r="D559" s="31"/>
      <c r="E559" s="14"/>
      <c r="F559" s="31"/>
      <c r="G559" s="31"/>
      <c r="H559" s="31"/>
      <c r="I559" s="14"/>
      <c r="J559" s="31"/>
      <c r="K559" s="31"/>
      <c r="M559" s="14"/>
      <c r="N559" s="31"/>
      <c r="O559" s="31"/>
      <c r="Q559" s="14"/>
      <c r="R559" s="31"/>
    </row>
    <row r="560" spans="4:18">
      <c r="D560" s="31"/>
      <c r="E560" s="14"/>
      <c r="F560" s="31"/>
      <c r="G560" s="31"/>
      <c r="H560" s="31"/>
      <c r="I560" s="14"/>
      <c r="J560" s="31"/>
      <c r="K560" s="31"/>
      <c r="M560" s="14"/>
      <c r="N560" s="31"/>
      <c r="O560" s="31"/>
      <c r="Q560" s="14"/>
      <c r="R560" s="31"/>
    </row>
    <row r="561" spans="4:18">
      <c r="D561" s="31"/>
      <c r="E561" s="14"/>
      <c r="F561" s="31"/>
      <c r="G561" s="31"/>
      <c r="H561" s="31"/>
      <c r="I561" s="14"/>
      <c r="J561" s="31"/>
      <c r="K561" s="31"/>
      <c r="M561" s="14"/>
      <c r="N561" s="31"/>
      <c r="O561" s="31"/>
      <c r="Q561" s="14"/>
      <c r="R561" s="31"/>
    </row>
    <row r="562" spans="4:18">
      <c r="D562" s="31"/>
      <c r="E562" s="14"/>
      <c r="F562" s="31"/>
      <c r="G562" s="31"/>
      <c r="H562" s="31"/>
      <c r="I562" s="14"/>
      <c r="J562" s="31"/>
      <c r="K562" s="31"/>
      <c r="M562" s="14"/>
      <c r="N562" s="31"/>
      <c r="O562" s="31"/>
      <c r="Q562" s="14"/>
      <c r="R562" s="31"/>
    </row>
    <row r="563" spans="4:18">
      <c r="D563" s="31"/>
      <c r="E563" s="14"/>
      <c r="F563" s="31"/>
      <c r="G563" s="31"/>
      <c r="H563" s="31"/>
      <c r="I563" s="14"/>
      <c r="J563" s="31"/>
      <c r="K563" s="31"/>
      <c r="M563" s="14"/>
      <c r="N563" s="31"/>
      <c r="O563" s="31"/>
      <c r="Q563" s="14"/>
      <c r="R563" s="31"/>
    </row>
  </sheetData>
  <printOptions horizontalCentered="1"/>
  <pageMargins left="0.15763888888888888" right="0.15763888888888888" top="0.47222222222222221" bottom="0.47222222222222221" header="0.51180555555555551" footer="0.19652777777777777"/>
  <pageSetup paperSize="8" scale="55" firstPageNumber="0" fitToHeight="2" orientation="portrait" cellComments="atEnd" r:id="rId1"/>
  <headerFooter alignWithMargins="0">
    <oddFooter>&amp;L&amp;"Arial,Grassetto"&amp;12STAMPATO IL &amp;D</oddFooter>
  </headerFooter>
  <rowBreaks count="1" manualBreakCount="1"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CANDIOLO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toniolo</dc:creator>
  <cp:lastModifiedBy>toniolo</cp:lastModifiedBy>
  <dcterms:created xsi:type="dcterms:W3CDTF">2016-12-13T15:48:56Z</dcterms:created>
  <dcterms:modified xsi:type="dcterms:W3CDTF">2016-12-13T15:49:02Z</dcterms:modified>
</cp:coreProperties>
</file>